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285" windowWidth="17235" windowHeight="603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AU4" i="1" l="1"/>
  <c r="AU5" i="1"/>
  <c r="AU6" i="1"/>
  <c r="AU7" i="1"/>
  <c r="AU8" i="1"/>
  <c r="AU9" i="1"/>
  <c r="AU10" i="1"/>
  <c r="AU11" i="1"/>
  <c r="AU12" i="1"/>
  <c r="AU3" i="1"/>
  <c r="AK12" i="1" l="1"/>
  <c r="AK10" i="1"/>
  <c r="AK9" i="1"/>
  <c r="AK8" i="1"/>
  <c r="AK6" i="1"/>
  <c r="AK3" i="1"/>
  <c r="AK4" i="1"/>
  <c r="AK5" i="1"/>
  <c r="AK7" i="1"/>
  <c r="AK11" i="1"/>
  <c r="G3" i="1"/>
  <c r="G4" i="1"/>
  <c r="G5" i="1"/>
  <c r="L4" i="1" l="1"/>
  <c r="L5" i="1"/>
  <c r="L6" i="1"/>
  <c r="L7" i="1"/>
  <c r="L8" i="1"/>
  <c r="L9" i="1"/>
  <c r="L10" i="1"/>
  <c r="L11" i="1"/>
  <c r="L12" i="1"/>
  <c r="L3" i="1"/>
  <c r="AD4" i="1"/>
  <c r="AD5" i="1"/>
  <c r="AD6" i="1"/>
  <c r="AD7" i="1"/>
  <c r="AD8" i="1"/>
  <c r="AD9" i="1"/>
  <c r="AD10" i="1"/>
  <c r="AD11" i="1"/>
  <c r="AD12" i="1"/>
  <c r="AD3" i="1"/>
  <c r="Z4" i="1"/>
  <c r="Z5" i="1"/>
  <c r="Z6" i="1"/>
  <c r="Z7" i="1"/>
  <c r="Z8" i="1"/>
  <c r="Z9" i="1"/>
  <c r="Z10" i="1"/>
  <c r="Z11" i="1"/>
  <c r="Z12" i="1"/>
  <c r="Z3" i="1"/>
  <c r="V4" i="1"/>
  <c r="V5" i="1"/>
  <c r="V6" i="1"/>
  <c r="V7" i="1"/>
  <c r="V8" i="1"/>
  <c r="V9" i="1"/>
  <c r="V10" i="1"/>
  <c r="V11" i="1"/>
  <c r="V12" i="1"/>
  <c r="V3" i="1"/>
  <c r="Q4" i="1"/>
  <c r="Q5" i="1"/>
  <c r="Q6" i="1"/>
  <c r="Q7" i="1"/>
  <c r="Q8" i="1"/>
  <c r="Q9" i="1"/>
  <c r="Q10" i="1"/>
  <c r="Q11" i="1"/>
  <c r="Q12" i="1"/>
  <c r="Q3" i="1"/>
  <c r="G6" i="1"/>
  <c r="G7" i="1"/>
  <c r="G8" i="1"/>
  <c r="G9" i="1"/>
  <c r="G10" i="1"/>
  <c r="G11" i="1"/>
  <c r="G12" i="1"/>
  <c r="AF3" i="1" l="1"/>
  <c r="AV3" i="1" s="1"/>
  <c r="AW3" i="1" s="1"/>
  <c r="AF9" i="1"/>
  <c r="AV9" i="1" s="1"/>
  <c r="AW9" i="1" s="1"/>
  <c r="AF5" i="1"/>
  <c r="AV5" i="1" s="1"/>
  <c r="AW5" i="1" s="1"/>
  <c r="AF12" i="1"/>
  <c r="AV12" i="1" s="1"/>
  <c r="AW12" i="1" s="1"/>
  <c r="AF8" i="1"/>
  <c r="AV8" i="1" s="1"/>
  <c r="AW8" i="1" s="1"/>
  <c r="AF4" i="1"/>
  <c r="AV4" i="1" s="1"/>
  <c r="AW4" i="1" s="1"/>
  <c r="AF11" i="1"/>
  <c r="AV11" i="1" s="1"/>
  <c r="AW11" i="1" s="1"/>
  <c r="AF7" i="1"/>
  <c r="AV7" i="1" s="1"/>
  <c r="AW7" i="1" s="1"/>
  <c r="AF10" i="1"/>
  <c r="AV10" i="1" s="1"/>
  <c r="AW10" i="1" s="1"/>
  <c r="AF6" i="1"/>
  <c r="AV6" i="1" s="1"/>
  <c r="AW6" i="1" s="1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7" i="3"/>
  <c r="T6" i="2"/>
  <c r="T7" i="2"/>
  <c r="T8" i="2"/>
  <c r="T9" i="2"/>
  <c r="T10" i="2"/>
  <c r="T11" i="2"/>
  <c r="T12" i="2"/>
  <c r="T13" i="2"/>
  <c r="T14" i="2"/>
  <c r="T15" i="2"/>
  <c r="T16" i="2"/>
  <c r="T17" i="2"/>
  <c r="T18" i="2"/>
  <c r="T19" i="2"/>
  <c r="T5" i="2"/>
  <c r="S6" i="2"/>
  <c r="S7" i="2"/>
  <c r="S8" i="2"/>
  <c r="S9" i="2"/>
  <c r="S10" i="2"/>
  <c r="S11" i="2"/>
  <c r="S12" i="2"/>
  <c r="S13" i="2"/>
  <c r="S14" i="2"/>
  <c r="S15" i="2"/>
  <c r="S16" i="2"/>
  <c r="S17" i="2"/>
  <c r="S18" i="2"/>
  <c r="S19" i="2"/>
  <c r="S5" i="2"/>
  <c r="O6" i="2"/>
  <c r="O7" i="2"/>
  <c r="O8" i="2"/>
  <c r="O9" i="2"/>
  <c r="O10" i="2"/>
  <c r="O11" i="2"/>
  <c r="O12" i="2"/>
  <c r="O13" i="2"/>
  <c r="O14" i="2"/>
  <c r="O15" i="2"/>
  <c r="O16" i="2"/>
  <c r="O17" i="2"/>
  <c r="O18" i="2"/>
  <c r="O19" i="2"/>
  <c r="O5" i="2"/>
  <c r="K6" i="2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5" i="2"/>
  <c r="F19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5" i="2"/>
</calcChain>
</file>

<file path=xl/sharedStrings.xml><?xml version="1.0" encoding="utf-8"?>
<sst xmlns="http://schemas.openxmlformats.org/spreadsheetml/2006/main" count="155" uniqueCount="97">
  <si>
    <t>محمد معبودی</t>
  </si>
  <si>
    <t>سطح کد</t>
  </si>
  <si>
    <t>ضعیف</t>
  </si>
  <si>
    <t>متوسط</t>
  </si>
  <si>
    <t>بالا</t>
  </si>
  <si>
    <t>نتایج</t>
  </si>
  <si>
    <t>سختی پروژه</t>
  </si>
  <si>
    <t>گزارش</t>
  </si>
  <si>
    <t>جواد ولی زاده</t>
  </si>
  <si>
    <t>متوسط پایین</t>
  </si>
  <si>
    <t>متوسط بالا</t>
  </si>
  <si>
    <t>حامد ستوده</t>
  </si>
  <si>
    <t>مریم بریسم</t>
  </si>
  <si>
    <t>آزیتا عبدالهی</t>
  </si>
  <si>
    <t>محمد جواد آهنگریان</t>
  </si>
  <si>
    <t>مهدی پور محمدی راد</t>
  </si>
  <si>
    <t>امین کرامتی</t>
  </si>
  <si>
    <t>صالح فومن بهجت</t>
  </si>
  <si>
    <t>امین نصوحی</t>
  </si>
  <si>
    <t>فرناز تاجداری</t>
  </si>
  <si>
    <t>سعید هاشمی</t>
  </si>
  <si>
    <t>دانیال سیل پور</t>
  </si>
  <si>
    <t>محمد سلیمی</t>
  </si>
  <si>
    <t>روحی شالی علیرضا</t>
  </si>
  <si>
    <t>پایان ترم</t>
  </si>
  <si>
    <t xml:space="preserve"> </t>
  </si>
  <si>
    <t>homework</t>
  </si>
  <si>
    <t>quiz1</t>
  </si>
  <si>
    <t>quiz2</t>
  </si>
  <si>
    <t>نهایی</t>
  </si>
  <si>
    <t>کدنویسی</t>
  </si>
  <si>
    <t>fluent</t>
  </si>
  <si>
    <t>اهنگريان محمدجواد</t>
  </si>
  <si>
    <t>ارشد-مهندسي هوافضا_جلوبرندگي</t>
  </si>
  <si>
    <t>قفل نشده</t>
  </si>
  <si>
    <t>بريسم حقيري مريم</t>
  </si>
  <si>
    <t>ارشد-مهندسي مكانيك_تبديل انرژي</t>
  </si>
  <si>
    <t>پورمحمدي راد مهدي</t>
  </si>
  <si>
    <t>تاجداري فرناز</t>
  </si>
  <si>
    <t>ارشد-مهندسي سيستم هاي انرژي</t>
  </si>
  <si>
    <t>روحي شالي عليرضا</t>
  </si>
  <si>
    <t>ستوده حامد</t>
  </si>
  <si>
    <t>سليمي محمد</t>
  </si>
  <si>
    <t>ارشد-مهندسي مكانيك_تبديل انرژي/آموزش محور</t>
  </si>
  <si>
    <t>سيل سپور دانيال</t>
  </si>
  <si>
    <t>عبدالهي نانواپيشه ازيتا</t>
  </si>
  <si>
    <t>فومن بهجت اجيرلو صالح</t>
  </si>
  <si>
    <t>كرامتي امين</t>
  </si>
  <si>
    <t>معبودي محمد</t>
  </si>
  <si>
    <t>نصوحي امين</t>
  </si>
  <si>
    <t>ولي زاده گليان جواد</t>
  </si>
  <si>
    <t>هاشمي سعيد</t>
  </si>
  <si>
    <t>جدي هرزنق حامد</t>
  </si>
  <si>
    <t>رزم آرائ فرشته</t>
  </si>
  <si>
    <t>رضايي مسعود</t>
  </si>
  <si>
    <t>صادقي گوغري مسلم</t>
  </si>
  <si>
    <t>عطارپور رشيدالدين</t>
  </si>
  <si>
    <t>علويون سيدشهاب الدين</t>
  </si>
  <si>
    <t>قرباني بهرام</t>
  </si>
  <si>
    <t>هاشمي اميرعلي</t>
  </si>
  <si>
    <t>ياوري محمدرضا</t>
  </si>
  <si>
    <t>هندسه</t>
  </si>
  <si>
    <t>شبکه بندی</t>
  </si>
  <si>
    <t>شرایط مرزی</t>
  </si>
  <si>
    <t>از 10</t>
  </si>
  <si>
    <t>سطح مدلسازی از 5</t>
  </si>
  <si>
    <t>ارائه نتایج از 25</t>
  </si>
  <si>
    <t>تحلیل نتایج از 30</t>
  </si>
  <si>
    <t>سختی پروژه از 5</t>
  </si>
  <si>
    <t>گزارش از 20</t>
  </si>
  <si>
    <t>ارائه از 5</t>
  </si>
  <si>
    <t>نمره نهایی پروژه پایانی از 100</t>
  </si>
  <si>
    <t>نمره نهایی پروژه Crocco از 100</t>
  </si>
  <si>
    <t>کوییز</t>
  </si>
  <si>
    <t>92/12/23</t>
  </si>
  <si>
    <t>93/1/20</t>
  </si>
  <si>
    <t>جلسه آخر</t>
  </si>
  <si>
    <t>+</t>
  </si>
  <si>
    <t>نمره کلاس حل تمرین از 100</t>
  </si>
  <si>
    <t>تمرین کلاسی 93/1/27 امتیازی</t>
  </si>
  <si>
    <t>Q1/10</t>
  </si>
  <si>
    <t>Q2/15</t>
  </si>
  <si>
    <t>Q3/15</t>
  </si>
  <si>
    <t>Q4/20</t>
  </si>
  <si>
    <t>Q5/15</t>
  </si>
  <si>
    <t>Q6/25</t>
  </si>
  <si>
    <t>پایان ترم از 100</t>
  </si>
  <si>
    <t>کل</t>
  </si>
  <si>
    <t>ردیف</t>
  </si>
  <si>
    <t>شماره دانشجویی</t>
  </si>
  <si>
    <t>نام و نام خانوادگی</t>
  </si>
  <si>
    <t>پایان ترم 8 نمره، پروژه نهایی 6 نمره، تحقیق crocco 3 نمره، کوییز 2 نمره، حل تمرین 1 نمره</t>
  </si>
  <si>
    <t>کل با نمودار</t>
  </si>
  <si>
    <t>نهایی با نمودار</t>
  </si>
  <si>
    <t>ثبت شده در گلستان</t>
  </si>
  <si>
    <t>ستون نهایی با نمرات روی نمودار رفته پایان ترم محاسبه شده است.</t>
  </si>
  <si>
    <t>ستون نهایی با نمودار، نمرات نهایی مجددا روی نمودار رفته است.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</si>
</sst>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B Nazanin"/>
      <charset val="178"/>
    </font>
    <font>
      <sz val="11"/>
      <color theme="1"/>
      <name val="Adobe Caslon Pro Bold"/>
      <family val="1"/>
    </font>
    <font>
      <sz val="8"/>
      <color theme="1"/>
      <name val="Golestan System"/>
      <family val="2"/>
    </font>
    <font>
      <b/>
      <sz val="12"/>
      <color theme="1"/>
      <name val="B Nazanin"/>
      <charset val="178"/>
    </font>
    <font>
      <b/>
      <sz val="12"/>
      <color theme="1"/>
      <name val="Adobe Caslon Pro Bold"/>
      <family val="1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2" fillId="0" borderId="3" xfId="0" applyFont="1" applyBorder="1"/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2" fontId="0" fillId="0" borderId="0" xfId="0" applyNumberFormat="1"/>
    <xf numFmtId="0" fontId="3" fillId="0" borderId="18" xfId="0" applyFont="1" applyBorder="1" applyAlignment="1">
      <alignment horizontal="right" vertical="center" wrapText="1" readingOrder="2"/>
    </xf>
    <xf numFmtId="0" fontId="3" fillId="0" borderId="19" xfId="0" applyFont="1" applyBorder="1" applyAlignment="1">
      <alignment vertical="center" wrapText="1"/>
    </xf>
    <xf numFmtId="0" fontId="3" fillId="0" borderId="20" xfId="0" applyFont="1" applyBorder="1" applyAlignment="1">
      <alignment horizontal="right" vertical="center" wrapText="1" readingOrder="2"/>
    </xf>
    <xf numFmtId="0" fontId="3" fillId="0" borderId="21" xfId="0" applyFont="1" applyBorder="1" applyAlignment="1">
      <alignment vertical="center" wrapText="1"/>
    </xf>
    <xf numFmtId="0" fontId="0" fillId="0" borderId="22" xfId="0" applyBorder="1"/>
    <xf numFmtId="0" fontId="0" fillId="0" borderId="18" xfId="0" applyBorder="1"/>
    <xf numFmtId="0" fontId="4" fillId="0" borderId="32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2" fontId="4" fillId="0" borderId="8" xfId="0" applyNumberFormat="1" applyFont="1" applyBorder="1" applyAlignment="1">
      <alignment horizontal="center" vertical="center"/>
    </xf>
    <xf numFmtId="2" fontId="4" fillId="0" borderId="8" xfId="0" applyNumberFormat="1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2" fontId="4" fillId="0" borderId="30" xfId="0" applyNumberFormat="1" applyFont="1" applyBorder="1" applyAlignment="1">
      <alignment horizontal="center" vertical="center"/>
    </xf>
    <xf numFmtId="2" fontId="4" fillId="0" borderId="30" xfId="0" applyNumberFormat="1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2" fontId="4" fillId="0" borderId="0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2" fontId="4" fillId="0" borderId="12" xfId="0" applyNumberFormat="1" applyFont="1" applyBorder="1" applyAlignment="1">
      <alignment horizontal="center" vertical="center"/>
    </xf>
    <xf numFmtId="164" fontId="4" fillId="0" borderId="34" xfId="0" applyNumberFormat="1" applyFont="1" applyBorder="1" applyAlignment="1">
      <alignment horizontal="center" vertical="center"/>
    </xf>
    <xf numFmtId="2" fontId="4" fillId="0" borderId="9" xfId="0" applyNumberFormat="1" applyFont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2" fontId="4" fillId="0" borderId="9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2" fontId="4" fillId="0" borderId="15" xfId="0" applyNumberFormat="1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164" fontId="4" fillId="0" borderId="35" xfId="0" applyNumberFormat="1" applyFont="1" applyBorder="1" applyAlignment="1">
      <alignment horizontal="center" vertical="center"/>
    </xf>
    <xf numFmtId="2" fontId="4" fillId="0" borderId="27" xfId="0" applyNumberFormat="1" applyFont="1" applyBorder="1" applyAlignment="1">
      <alignment horizontal="center" vertical="center"/>
    </xf>
    <xf numFmtId="2" fontId="4" fillId="0" borderId="27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/>
    <xf numFmtId="0" fontId="6" fillId="0" borderId="0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21"/>
  <sheetViews>
    <sheetView tabSelected="1" topLeftCell="AF1" workbookViewId="0">
      <selection activeCell="AL20" sqref="AL20"/>
    </sheetView>
  </sheetViews>
  <sheetFormatPr defaultRowHeight="21" x14ac:dyDescent="0.25"/>
  <cols>
    <col min="1" max="1" width="9.140625" style="91"/>
    <col min="2" max="2" width="14" style="91" customWidth="1"/>
    <col min="3" max="4" width="0.28515625" style="41" hidden="1" customWidth="1"/>
    <col min="5" max="5" width="9.85546875" style="41" hidden="1" customWidth="1"/>
    <col min="6" max="6" width="10.140625" style="41" hidden="1" customWidth="1"/>
    <col min="7" max="7" width="7.85546875" style="41" hidden="1" customWidth="1"/>
    <col min="8" max="8" width="6.7109375" style="41" hidden="1" customWidth="1"/>
    <col min="9" max="9" width="10.85546875" style="41" hidden="1" customWidth="1"/>
    <col min="10" max="10" width="3.140625" style="41" hidden="1" customWidth="1"/>
    <col min="11" max="11" width="5.42578125" style="41" hidden="1" customWidth="1"/>
    <col min="12" max="12" width="6.28515625" style="41" hidden="1" customWidth="1"/>
    <col min="13" max="13" width="6.7109375" style="41" hidden="1" customWidth="1"/>
    <col min="14" max="14" width="11" style="41" hidden="1" customWidth="1"/>
    <col min="15" max="15" width="10.7109375" style="41" hidden="1" customWidth="1"/>
    <col min="16" max="16" width="6.5703125" style="41" hidden="1" customWidth="1"/>
    <col min="17" max="17" width="6.7109375" style="41" hidden="1" customWidth="1"/>
    <col min="18" max="18" width="7.28515625" style="41" hidden="1" customWidth="1"/>
    <col min="19" max="19" width="10.5703125" style="41" hidden="1" customWidth="1"/>
    <col min="20" max="20" width="9.7109375" style="41" hidden="1" customWidth="1"/>
    <col min="21" max="21" width="6" style="41" hidden="1" customWidth="1"/>
    <col min="22" max="22" width="6.7109375" style="41" hidden="1" customWidth="1"/>
    <col min="23" max="24" width="7.7109375" style="41" hidden="1" customWidth="1"/>
    <col min="25" max="25" width="5.5703125" style="41" hidden="1" customWidth="1"/>
    <col min="26" max="26" width="6.140625" style="41" hidden="1" customWidth="1"/>
    <col min="27" max="27" width="7.42578125" style="41" hidden="1" customWidth="1"/>
    <col min="28" max="28" width="7.7109375" style="41" hidden="1" customWidth="1"/>
    <col min="29" max="29" width="6.5703125" style="41" hidden="1" customWidth="1"/>
    <col min="30" max="30" width="7" style="41" hidden="1" customWidth="1"/>
    <col min="31" max="31" width="8" style="41" hidden="1" customWidth="1"/>
    <col min="32" max="32" width="14.7109375" style="41" customWidth="1"/>
    <col min="33" max="33" width="15.28515625" style="41" customWidth="1"/>
    <col min="34" max="37" width="9.140625" style="90"/>
    <col min="38" max="38" width="14.5703125" style="90" customWidth="1"/>
    <col min="39" max="39" width="14.85546875" style="90" customWidth="1"/>
    <col min="40" max="46" width="9.140625" style="91"/>
    <col min="47" max="47" width="11" style="91" customWidth="1"/>
    <col min="48" max="48" width="9.140625" style="91"/>
    <col min="49" max="49" width="8.85546875" style="91" customWidth="1"/>
    <col min="50" max="50" width="12.5703125" style="91" customWidth="1"/>
    <col min="51" max="51" width="20.42578125" style="91" customWidth="1"/>
    <col min="52" max="16384" width="9.140625" style="91"/>
  </cols>
  <sheetData>
    <row r="1" spans="1:52" s="41" customFormat="1" ht="19.5" customHeight="1" x14ac:dyDescent="0.25">
      <c r="A1" s="26" t="s">
        <v>88</v>
      </c>
      <c r="B1" s="27" t="s">
        <v>89</v>
      </c>
      <c r="C1" s="28"/>
      <c r="D1" s="29" t="s">
        <v>64</v>
      </c>
      <c r="E1" s="30"/>
      <c r="F1" s="30"/>
      <c r="G1" s="31"/>
      <c r="H1" s="29" t="s">
        <v>65</v>
      </c>
      <c r="I1" s="30"/>
      <c r="J1" s="30"/>
      <c r="K1" s="30"/>
      <c r="L1" s="31"/>
      <c r="M1" s="29" t="s">
        <v>66</v>
      </c>
      <c r="N1" s="30"/>
      <c r="O1" s="30"/>
      <c r="P1" s="30"/>
      <c r="Q1" s="31"/>
      <c r="R1" s="29" t="s">
        <v>67</v>
      </c>
      <c r="S1" s="30"/>
      <c r="T1" s="30"/>
      <c r="U1" s="30"/>
      <c r="V1" s="31"/>
      <c r="W1" s="29" t="s">
        <v>68</v>
      </c>
      <c r="X1" s="30"/>
      <c r="Y1" s="30"/>
      <c r="Z1" s="31"/>
      <c r="AA1" s="32" t="s">
        <v>69</v>
      </c>
      <c r="AB1" s="33"/>
      <c r="AC1" s="33"/>
      <c r="AD1" s="34"/>
      <c r="AE1" s="35" t="s">
        <v>70</v>
      </c>
      <c r="AF1" s="36" t="s">
        <v>71</v>
      </c>
      <c r="AG1" s="36" t="s">
        <v>72</v>
      </c>
      <c r="AH1" s="32" t="s">
        <v>73</v>
      </c>
      <c r="AI1" s="33"/>
      <c r="AJ1" s="33"/>
      <c r="AK1" s="34"/>
      <c r="AL1" s="37" t="s">
        <v>79</v>
      </c>
      <c r="AM1" s="36" t="s">
        <v>78</v>
      </c>
      <c r="AN1" s="32" t="s">
        <v>86</v>
      </c>
      <c r="AO1" s="33"/>
      <c r="AP1" s="33"/>
      <c r="AQ1" s="33"/>
      <c r="AR1" s="33"/>
      <c r="AS1" s="33"/>
      <c r="AT1" s="33"/>
      <c r="AU1" s="33"/>
      <c r="AV1" s="38" t="s">
        <v>29</v>
      </c>
      <c r="AW1" s="39" t="s">
        <v>93</v>
      </c>
      <c r="AX1" s="40" t="s">
        <v>94</v>
      </c>
    </row>
    <row r="2" spans="1:52" s="41" customFormat="1" ht="19.5" customHeight="1" x14ac:dyDescent="0.25">
      <c r="A2" s="42"/>
      <c r="B2" s="43"/>
      <c r="C2" s="44" t="s">
        <v>90</v>
      </c>
      <c r="D2" s="45" t="s">
        <v>61</v>
      </c>
      <c r="E2" s="41" t="s">
        <v>62</v>
      </c>
      <c r="F2" s="41" t="s">
        <v>63</v>
      </c>
      <c r="G2" s="44"/>
      <c r="H2" s="45" t="s">
        <v>2</v>
      </c>
      <c r="I2" s="41" t="s">
        <v>9</v>
      </c>
      <c r="J2" s="41" t="s">
        <v>10</v>
      </c>
      <c r="K2" s="41" t="s">
        <v>4</v>
      </c>
      <c r="L2" s="44"/>
      <c r="M2" s="45" t="s">
        <v>2</v>
      </c>
      <c r="N2" s="41" t="s">
        <v>9</v>
      </c>
      <c r="O2" s="41" t="s">
        <v>10</v>
      </c>
      <c r="P2" s="41" t="s">
        <v>4</v>
      </c>
      <c r="Q2" s="44"/>
      <c r="R2" s="45" t="s">
        <v>2</v>
      </c>
      <c r="S2" s="41" t="s">
        <v>9</v>
      </c>
      <c r="T2" s="41" t="s">
        <v>10</v>
      </c>
      <c r="U2" s="41" t="s">
        <v>4</v>
      </c>
      <c r="V2" s="44"/>
      <c r="W2" s="45" t="s">
        <v>2</v>
      </c>
      <c r="X2" s="41" t="s">
        <v>3</v>
      </c>
      <c r="Y2" s="41" t="s">
        <v>4</v>
      </c>
      <c r="Z2" s="44"/>
      <c r="AA2" s="45" t="s">
        <v>2</v>
      </c>
      <c r="AB2" s="41" t="s">
        <v>3</v>
      </c>
      <c r="AC2" s="41" t="s">
        <v>4</v>
      </c>
      <c r="AD2" s="44"/>
      <c r="AE2" s="46"/>
      <c r="AF2" s="47"/>
      <c r="AG2" s="47"/>
      <c r="AH2" s="48" t="s">
        <v>74</v>
      </c>
      <c r="AI2" s="49" t="s">
        <v>75</v>
      </c>
      <c r="AJ2" s="49" t="s">
        <v>76</v>
      </c>
      <c r="AK2" s="50" t="s">
        <v>87</v>
      </c>
      <c r="AL2" s="51"/>
      <c r="AM2" s="47"/>
      <c r="AN2" s="52" t="s">
        <v>80</v>
      </c>
      <c r="AO2" s="53" t="s">
        <v>81</v>
      </c>
      <c r="AP2" s="53" t="s">
        <v>82</v>
      </c>
      <c r="AQ2" s="53" t="s">
        <v>83</v>
      </c>
      <c r="AR2" s="53" t="s">
        <v>84</v>
      </c>
      <c r="AS2" s="53" t="s">
        <v>85</v>
      </c>
      <c r="AT2" s="49" t="s">
        <v>87</v>
      </c>
      <c r="AU2" s="54" t="s">
        <v>92</v>
      </c>
      <c r="AV2" s="55"/>
      <c r="AW2" s="56"/>
      <c r="AX2" s="57"/>
      <c r="AY2" s="58"/>
      <c r="AZ2" s="58"/>
    </row>
    <row r="3" spans="1:52" s="41" customFormat="1" ht="19.5" customHeight="1" x14ac:dyDescent="0.25">
      <c r="A3" s="59">
        <v>1</v>
      </c>
      <c r="B3" s="59">
        <v>9201664</v>
      </c>
      <c r="C3" s="60" t="s">
        <v>52</v>
      </c>
      <c r="D3" s="48">
        <v>1</v>
      </c>
      <c r="E3" s="49">
        <v>1</v>
      </c>
      <c r="F3" s="49">
        <v>0.5</v>
      </c>
      <c r="G3" s="61">
        <f>D3*3+E3*4+F3*3</f>
        <v>8.5</v>
      </c>
      <c r="H3" s="48"/>
      <c r="I3" s="49"/>
      <c r="J3" s="49">
        <v>60</v>
      </c>
      <c r="K3" s="49"/>
      <c r="L3" s="61">
        <f>SUM(H3:K3)</f>
        <v>60</v>
      </c>
      <c r="M3" s="48"/>
      <c r="N3" s="49"/>
      <c r="O3" s="49">
        <v>60</v>
      </c>
      <c r="P3" s="49"/>
      <c r="Q3" s="61">
        <f>SUM(M3:P3)</f>
        <v>60</v>
      </c>
      <c r="R3" s="48"/>
      <c r="S3" s="49">
        <v>40</v>
      </c>
      <c r="T3" s="49"/>
      <c r="U3" s="49"/>
      <c r="V3" s="61">
        <f>SUM(R3:U3)</f>
        <v>40</v>
      </c>
      <c r="W3" s="48"/>
      <c r="X3" s="49">
        <v>50</v>
      </c>
      <c r="Y3" s="49"/>
      <c r="Z3" s="61">
        <f>SUM(W3:Y3)</f>
        <v>50</v>
      </c>
      <c r="AA3" s="48"/>
      <c r="AB3" s="49">
        <v>60</v>
      </c>
      <c r="AC3" s="49"/>
      <c r="AD3" s="61">
        <f>SUM(AA3:AC3)</f>
        <v>60</v>
      </c>
      <c r="AE3" s="59">
        <v>1</v>
      </c>
      <c r="AF3" s="62">
        <f>G3+L3*0.05+Q3*0.25+V3*0.3+Z3*0.05+AD3*0.2+AE3*5</f>
        <v>58</v>
      </c>
      <c r="AG3" s="62">
        <v>60</v>
      </c>
      <c r="AH3" s="48">
        <v>75</v>
      </c>
      <c r="AI3" s="49">
        <v>30</v>
      </c>
      <c r="AJ3" s="49">
        <v>0</v>
      </c>
      <c r="AK3" s="63">
        <f>0.8*(0.3+0.7*AH3/100)+0.8*(0.3+0.7*AI3/100)</f>
        <v>1.0680000000000001</v>
      </c>
      <c r="AL3" s="60"/>
      <c r="AM3" s="62">
        <v>95</v>
      </c>
      <c r="AN3" s="48">
        <v>7</v>
      </c>
      <c r="AO3" s="49">
        <v>5</v>
      </c>
      <c r="AP3" s="49">
        <v>2</v>
      </c>
      <c r="AQ3" s="49">
        <v>5</v>
      </c>
      <c r="AR3" s="49">
        <v>5</v>
      </c>
      <c r="AS3" s="49">
        <v>10</v>
      </c>
      <c r="AT3" s="49">
        <v>34</v>
      </c>
      <c r="AU3" s="64">
        <f>AT3*50/32.5</f>
        <v>52.307692307692307</v>
      </c>
      <c r="AV3" s="65">
        <f>AF3*0.06+AG3*0.03+AM3*0.01+AU3*0.08+AK3</f>
        <v>11.482615384615384</v>
      </c>
      <c r="AW3" s="65">
        <f>AV3*18/15.15</f>
        <v>13.642711348057881</v>
      </c>
      <c r="AX3" s="65">
        <v>13.7</v>
      </c>
      <c r="AY3" s="58"/>
      <c r="AZ3" s="58"/>
    </row>
    <row r="4" spans="1:52" s="41" customFormat="1" ht="19.5" customHeight="1" x14ac:dyDescent="0.25">
      <c r="A4" s="59">
        <v>2</v>
      </c>
      <c r="B4" s="59">
        <v>9222594</v>
      </c>
      <c r="C4" s="60" t="s">
        <v>53</v>
      </c>
      <c r="D4" s="48">
        <v>1</v>
      </c>
      <c r="E4" s="49">
        <v>1</v>
      </c>
      <c r="F4" s="49">
        <v>1</v>
      </c>
      <c r="G4" s="61">
        <f t="shared" ref="G4:G12" si="0">D4*3+E4*4+F4*3</f>
        <v>10</v>
      </c>
      <c r="H4" s="48"/>
      <c r="I4" s="49">
        <v>40</v>
      </c>
      <c r="J4" s="49"/>
      <c r="K4" s="49"/>
      <c r="L4" s="61">
        <f t="shared" ref="L4:L12" si="1">SUM(H4:K4)</f>
        <v>40</v>
      </c>
      <c r="M4" s="48">
        <v>10</v>
      </c>
      <c r="N4" s="49"/>
      <c r="O4" s="49"/>
      <c r="P4" s="49"/>
      <c r="Q4" s="61">
        <f t="shared" ref="Q4:Q12" si="2">SUM(M4:P4)</f>
        <v>10</v>
      </c>
      <c r="R4" s="48">
        <v>10</v>
      </c>
      <c r="S4" s="49"/>
      <c r="T4" s="49"/>
      <c r="U4" s="49"/>
      <c r="V4" s="61">
        <f t="shared" ref="V4:V12" si="3">SUM(R4:U4)</f>
        <v>10</v>
      </c>
      <c r="W4" s="48"/>
      <c r="X4" s="49"/>
      <c r="Y4" s="49">
        <v>100</v>
      </c>
      <c r="Z4" s="61">
        <f t="shared" ref="Z4:Z12" si="4">SUM(W4:Y4)</f>
        <v>100</v>
      </c>
      <c r="AA4" s="48"/>
      <c r="AB4" s="49">
        <v>60</v>
      </c>
      <c r="AC4" s="49"/>
      <c r="AD4" s="61">
        <f t="shared" ref="AD4:AD12" si="5">SUM(AA4:AC4)</f>
        <v>60</v>
      </c>
      <c r="AE4" s="59">
        <v>1</v>
      </c>
      <c r="AF4" s="62">
        <f t="shared" ref="AF4:AF12" si="6">G4+L4*0.05+Q4*0.25+V4*0.3+Z4*0.05+AD4*0.2+AE4*5</f>
        <v>39.5</v>
      </c>
      <c r="AG4" s="62">
        <v>30</v>
      </c>
      <c r="AH4" s="48">
        <v>100</v>
      </c>
      <c r="AI4" s="49">
        <v>50</v>
      </c>
      <c r="AJ4" s="49">
        <v>100</v>
      </c>
      <c r="AK4" s="63">
        <f t="shared" ref="AK4:AK11" si="7">0.8*(0.3+0.7*AH4/100)+0.8*(0.3+0.7*AI4/100)+0.4*(0.3+0.7*AJ4/100)</f>
        <v>1.7199999999999998</v>
      </c>
      <c r="AL4" s="60"/>
      <c r="AM4" s="62">
        <v>89</v>
      </c>
      <c r="AN4" s="48">
        <v>7</v>
      </c>
      <c r="AO4" s="49">
        <v>1</v>
      </c>
      <c r="AP4" s="49">
        <v>1</v>
      </c>
      <c r="AQ4" s="49">
        <v>7</v>
      </c>
      <c r="AR4" s="49">
        <v>0</v>
      </c>
      <c r="AS4" s="49">
        <v>7</v>
      </c>
      <c r="AT4" s="49">
        <v>23</v>
      </c>
      <c r="AU4" s="64">
        <f t="shared" ref="AU4:AU12" si="8">AT4*50/32.5</f>
        <v>35.384615384615387</v>
      </c>
      <c r="AV4" s="65">
        <f t="shared" ref="AV4:AV12" si="9">AF4*0.06+AG4*0.03+AM4*0.01+AU4*0.08+AK4</f>
        <v>8.7107692307692304</v>
      </c>
      <c r="AW4" s="65">
        <f t="shared" ref="AW4:AW12" si="10">AV4*18/15.15</f>
        <v>10.349428789032748</v>
      </c>
      <c r="AX4" s="65">
        <v>10.4</v>
      </c>
      <c r="AY4" s="58"/>
      <c r="AZ4" s="58"/>
    </row>
    <row r="5" spans="1:52" s="73" customFormat="1" x14ac:dyDescent="0.25">
      <c r="A5" s="66">
        <v>3</v>
      </c>
      <c r="B5" s="66">
        <v>9203194</v>
      </c>
      <c r="C5" s="67" t="s">
        <v>54</v>
      </c>
      <c r="D5" s="68">
        <v>1</v>
      </c>
      <c r="E5" s="69">
        <v>1</v>
      </c>
      <c r="F5" s="69">
        <v>1</v>
      </c>
      <c r="G5" s="61">
        <f t="shared" si="0"/>
        <v>10</v>
      </c>
      <c r="H5" s="68"/>
      <c r="I5" s="69"/>
      <c r="J5" s="69">
        <v>60</v>
      </c>
      <c r="K5" s="69"/>
      <c r="L5" s="61">
        <f t="shared" si="1"/>
        <v>60</v>
      </c>
      <c r="M5" s="68"/>
      <c r="N5" s="69"/>
      <c r="O5" s="69">
        <v>60</v>
      </c>
      <c r="P5" s="69"/>
      <c r="Q5" s="61">
        <f t="shared" si="2"/>
        <v>60</v>
      </c>
      <c r="R5" s="68"/>
      <c r="S5" s="69"/>
      <c r="T5" s="69">
        <v>60</v>
      </c>
      <c r="U5" s="69"/>
      <c r="V5" s="61">
        <f t="shared" si="3"/>
        <v>60</v>
      </c>
      <c r="W5" s="68"/>
      <c r="X5" s="69">
        <v>50</v>
      </c>
      <c r="Y5" s="69"/>
      <c r="Z5" s="61">
        <f t="shared" si="4"/>
        <v>50</v>
      </c>
      <c r="AA5" s="68"/>
      <c r="AB5" s="69"/>
      <c r="AC5" s="69">
        <v>100</v>
      </c>
      <c r="AD5" s="61">
        <f t="shared" si="5"/>
        <v>100</v>
      </c>
      <c r="AE5" s="66">
        <v>0.5</v>
      </c>
      <c r="AF5" s="62">
        <f t="shared" si="6"/>
        <v>71</v>
      </c>
      <c r="AG5" s="70">
        <v>50</v>
      </c>
      <c r="AH5" s="48">
        <v>50</v>
      </c>
      <c r="AI5" s="49">
        <v>50</v>
      </c>
      <c r="AJ5" s="49">
        <v>100</v>
      </c>
      <c r="AK5" s="63">
        <f t="shared" si="7"/>
        <v>1.44</v>
      </c>
      <c r="AL5" s="60" t="s">
        <v>77</v>
      </c>
      <c r="AM5" s="62">
        <v>94</v>
      </c>
      <c r="AN5" s="68">
        <v>8</v>
      </c>
      <c r="AO5" s="69">
        <v>7</v>
      </c>
      <c r="AP5" s="69">
        <v>1</v>
      </c>
      <c r="AQ5" s="69">
        <v>8</v>
      </c>
      <c r="AR5" s="69">
        <v>0</v>
      </c>
      <c r="AS5" s="69">
        <v>10</v>
      </c>
      <c r="AT5" s="69">
        <v>34</v>
      </c>
      <c r="AU5" s="64">
        <f t="shared" si="8"/>
        <v>52.307692307692307</v>
      </c>
      <c r="AV5" s="65">
        <f t="shared" si="9"/>
        <v>12.324615384615385</v>
      </c>
      <c r="AW5" s="65">
        <f t="shared" si="10"/>
        <v>14.643107387661843</v>
      </c>
      <c r="AX5" s="71">
        <v>15.2</v>
      </c>
      <c r="AY5" s="72"/>
      <c r="AZ5" s="72"/>
    </row>
    <row r="6" spans="1:52" s="73" customFormat="1" x14ac:dyDescent="0.25">
      <c r="A6" s="66">
        <v>4</v>
      </c>
      <c r="B6" s="66">
        <v>9204204</v>
      </c>
      <c r="C6" s="67" t="s">
        <v>55</v>
      </c>
      <c r="D6" s="68">
        <v>1</v>
      </c>
      <c r="E6" s="69">
        <v>1</v>
      </c>
      <c r="F6" s="69">
        <v>1</v>
      </c>
      <c r="G6" s="61">
        <f t="shared" si="0"/>
        <v>10</v>
      </c>
      <c r="H6" s="68"/>
      <c r="I6" s="69"/>
      <c r="J6" s="69"/>
      <c r="K6" s="69">
        <v>100</v>
      </c>
      <c r="L6" s="61">
        <f t="shared" si="1"/>
        <v>100</v>
      </c>
      <c r="M6" s="68"/>
      <c r="N6" s="69"/>
      <c r="O6" s="69">
        <v>60</v>
      </c>
      <c r="P6" s="69"/>
      <c r="Q6" s="61">
        <f t="shared" si="2"/>
        <v>60</v>
      </c>
      <c r="R6" s="68"/>
      <c r="S6" s="69"/>
      <c r="T6" s="69">
        <v>60</v>
      </c>
      <c r="U6" s="69"/>
      <c r="V6" s="61">
        <f t="shared" si="3"/>
        <v>60</v>
      </c>
      <c r="W6" s="68"/>
      <c r="X6" s="69">
        <v>50</v>
      </c>
      <c r="Y6" s="69"/>
      <c r="Z6" s="61">
        <f t="shared" si="4"/>
        <v>50</v>
      </c>
      <c r="AA6" s="68"/>
      <c r="AB6" s="69"/>
      <c r="AC6" s="69">
        <v>100</v>
      </c>
      <c r="AD6" s="61">
        <f t="shared" si="5"/>
        <v>100</v>
      </c>
      <c r="AE6" s="66">
        <v>1</v>
      </c>
      <c r="AF6" s="62">
        <f t="shared" si="6"/>
        <v>75.5</v>
      </c>
      <c r="AG6" s="70">
        <v>100</v>
      </c>
      <c r="AH6" s="48">
        <v>0</v>
      </c>
      <c r="AI6" s="49">
        <v>50</v>
      </c>
      <c r="AJ6" s="49">
        <v>0</v>
      </c>
      <c r="AK6" s="63">
        <f>0.8*(0.3+0.7*AI6/100)</f>
        <v>0.51999999999999991</v>
      </c>
      <c r="AL6" s="60"/>
      <c r="AM6" s="62">
        <v>95</v>
      </c>
      <c r="AN6" s="68">
        <v>9</v>
      </c>
      <c r="AO6" s="69">
        <v>5</v>
      </c>
      <c r="AP6" s="69">
        <v>1</v>
      </c>
      <c r="AQ6" s="69">
        <v>7</v>
      </c>
      <c r="AR6" s="69">
        <v>15</v>
      </c>
      <c r="AS6" s="69">
        <v>13</v>
      </c>
      <c r="AT6" s="69">
        <v>50</v>
      </c>
      <c r="AU6" s="64">
        <f t="shared" si="8"/>
        <v>76.92307692307692</v>
      </c>
      <c r="AV6" s="65">
        <f t="shared" si="9"/>
        <v>15.153846153846153</v>
      </c>
      <c r="AW6" s="65">
        <f t="shared" si="10"/>
        <v>18.004569687738005</v>
      </c>
      <c r="AX6" s="71">
        <v>18</v>
      </c>
      <c r="AY6" s="72"/>
      <c r="AZ6" s="72"/>
    </row>
    <row r="7" spans="1:52" s="73" customFormat="1" x14ac:dyDescent="0.25">
      <c r="A7" s="66">
        <v>5</v>
      </c>
      <c r="B7" s="66">
        <v>9204794</v>
      </c>
      <c r="C7" s="67" t="s">
        <v>56</v>
      </c>
      <c r="D7" s="68">
        <v>1</v>
      </c>
      <c r="E7" s="69">
        <v>0.5</v>
      </c>
      <c r="F7" s="69">
        <v>1</v>
      </c>
      <c r="G7" s="61">
        <f t="shared" si="0"/>
        <v>8</v>
      </c>
      <c r="H7" s="68"/>
      <c r="I7" s="69"/>
      <c r="J7" s="69">
        <v>60</v>
      </c>
      <c r="K7" s="69"/>
      <c r="L7" s="61">
        <f t="shared" si="1"/>
        <v>60</v>
      </c>
      <c r="M7" s="68"/>
      <c r="N7" s="69"/>
      <c r="O7" s="69"/>
      <c r="P7" s="69">
        <v>100</v>
      </c>
      <c r="Q7" s="61">
        <f t="shared" si="2"/>
        <v>100</v>
      </c>
      <c r="R7" s="68"/>
      <c r="S7" s="69"/>
      <c r="T7" s="69"/>
      <c r="U7" s="69">
        <v>100</v>
      </c>
      <c r="V7" s="61">
        <f t="shared" si="3"/>
        <v>100</v>
      </c>
      <c r="W7" s="68"/>
      <c r="X7" s="69">
        <v>50</v>
      </c>
      <c r="Y7" s="69"/>
      <c r="Z7" s="61">
        <f t="shared" si="4"/>
        <v>50</v>
      </c>
      <c r="AA7" s="68"/>
      <c r="AB7" s="69">
        <v>60</v>
      </c>
      <c r="AC7" s="69"/>
      <c r="AD7" s="61">
        <f t="shared" si="5"/>
        <v>60</v>
      </c>
      <c r="AE7" s="66">
        <v>0.5</v>
      </c>
      <c r="AF7" s="62">
        <f t="shared" si="6"/>
        <v>83</v>
      </c>
      <c r="AG7" s="70">
        <v>50</v>
      </c>
      <c r="AH7" s="48">
        <v>20</v>
      </c>
      <c r="AI7" s="49">
        <v>75</v>
      </c>
      <c r="AJ7" s="49">
        <v>100</v>
      </c>
      <c r="AK7" s="63">
        <f t="shared" si="7"/>
        <v>1.4119999999999999</v>
      </c>
      <c r="AL7" s="60" t="s">
        <v>77</v>
      </c>
      <c r="AM7" s="62">
        <v>85</v>
      </c>
      <c r="AN7" s="68">
        <v>6</v>
      </c>
      <c r="AO7" s="69">
        <v>5</v>
      </c>
      <c r="AP7" s="69">
        <v>2</v>
      </c>
      <c r="AQ7" s="69">
        <v>8</v>
      </c>
      <c r="AR7" s="69">
        <v>0</v>
      </c>
      <c r="AS7" s="69">
        <v>10</v>
      </c>
      <c r="AT7" s="69">
        <v>31</v>
      </c>
      <c r="AU7" s="64">
        <f t="shared" si="8"/>
        <v>47.692307692307693</v>
      </c>
      <c r="AV7" s="65">
        <f t="shared" si="9"/>
        <v>12.557384615384613</v>
      </c>
      <c r="AW7" s="65">
        <f t="shared" si="10"/>
        <v>14.919664889565878</v>
      </c>
      <c r="AX7" s="71">
        <v>15.5</v>
      </c>
      <c r="AY7" s="72"/>
      <c r="AZ7" s="72"/>
    </row>
    <row r="8" spans="1:52" s="73" customFormat="1" x14ac:dyDescent="0.25">
      <c r="A8" s="66">
        <v>6</v>
      </c>
      <c r="B8" s="66">
        <v>9211956</v>
      </c>
      <c r="C8" s="67" t="s">
        <v>57</v>
      </c>
      <c r="D8" s="68">
        <v>1</v>
      </c>
      <c r="E8" s="69">
        <v>1</v>
      </c>
      <c r="F8" s="69">
        <v>1</v>
      </c>
      <c r="G8" s="61">
        <f t="shared" si="0"/>
        <v>10</v>
      </c>
      <c r="H8" s="68"/>
      <c r="I8" s="69"/>
      <c r="J8" s="69"/>
      <c r="K8" s="69">
        <v>100</v>
      </c>
      <c r="L8" s="61">
        <f t="shared" si="1"/>
        <v>100</v>
      </c>
      <c r="M8" s="68"/>
      <c r="N8" s="69">
        <v>40</v>
      </c>
      <c r="O8" s="69"/>
      <c r="P8" s="69"/>
      <c r="Q8" s="61">
        <f t="shared" si="2"/>
        <v>40</v>
      </c>
      <c r="R8" s="68"/>
      <c r="S8" s="69"/>
      <c r="T8" s="69">
        <v>60</v>
      </c>
      <c r="U8" s="69"/>
      <c r="V8" s="61">
        <f t="shared" si="3"/>
        <v>60</v>
      </c>
      <c r="W8" s="68"/>
      <c r="X8" s="69"/>
      <c r="Y8" s="69">
        <v>100</v>
      </c>
      <c r="Z8" s="61">
        <f t="shared" si="4"/>
        <v>100</v>
      </c>
      <c r="AA8" s="68"/>
      <c r="AB8" s="69"/>
      <c r="AC8" s="69">
        <v>100</v>
      </c>
      <c r="AD8" s="61">
        <f t="shared" si="5"/>
        <v>100</v>
      </c>
      <c r="AE8" s="66">
        <v>1</v>
      </c>
      <c r="AF8" s="62">
        <f t="shared" si="6"/>
        <v>73</v>
      </c>
      <c r="AG8" s="70">
        <v>60</v>
      </c>
      <c r="AH8" s="48">
        <v>80</v>
      </c>
      <c r="AI8" s="49">
        <v>100</v>
      </c>
      <c r="AJ8" s="49">
        <v>0</v>
      </c>
      <c r="AK8" s="63">
        <f>0.8*(0.3+0.7*AH8/100)+0.8*(0.3+0.7*AI8/100)</f>
        <v>1.4880000000000002</v>
      </c>
      <c r="AL8" s="60" t="s">
        <v>77</v>
      </c>
      <c r="AM8" s="62">
        <v>95</v>
      </c>
      <c r="AN8" s="68">
        <v>5</v>
      </c>
      <c r="AO8" s="69">
        <v>6</v>
      </c>
      <c r="AP8" s="69">
        <v>1</v>
      </c>
      <c r="AQ8" s="69">
        <v>6</v>
      </c>
      <c r="AR8" s="69">
        <v>5</v>
      </c>
      <c r="AS8" s="69">
        <v>8</v>
      </c>
      <c r="AT8" s="69">
        <v>31</v>
      </c>
      <c r="AU8" s="64">
        <f t="shared" si="8"/>
        <v>47.692307692307693</v>
      </c>
      <c r="AV8" s="65">
        <f t="shared" si="9"/>
        <v>12.433384615384615</v>
      </c>
      <c r="AW8" s="65">
        <f t="shared" si="10"/>
        <v>14.77233815689261</v>
      </c>
      <c r="AX8" s="71">
        <v>15.3</v>
      </c>
      <c r="AY8" s="72"/>
      <c r="AZ8" s="72"/>
    </row>
    <row r="9" spans="1:52" s="73" customFormat="1" x14ac:dyDescent="0.25">
      <c r="A9" s="66">
        <v>7</v>
      </c>
      <c r="B9" s="66">
        <v>9205294</v>
      </c>
      <c r="C9" s="67" t="s">
        <v>46</v>
      </c>
      <c r="D9" s="68">
        <v>1</v>
      </c>
      <c r="E9" s="69">
        <v>1</v>
      </c>
      <c r="F9" s="69">
        <v>0.5</v>
      </c>
      <c r="G9" s="61">
        <f t="shared" si="0"/>
        <v>8.5</v>
      </c>
      <c r="H9" s="68"/>
      <c r="I9" s="69"/>
      <c r="J9" s="69">
        <v>60</v>
      </c>
      <c r="K9" s="69"/>
      <c r="L9" s="61">
        <f t="shared" si="1"/>
        <v>60</v>
      </c>
      <c r="M9" s="68"/>
      <c r="N9" s="69">
        <v>40</v>
      </c>
      <c r="O9" s="69"/>
      <c r="P9" s="69"/>
      <c r="Q9" s="61">
        <f t="shared" si="2"/>
        <v>40</v>
      </c>
      <c r="R9" s="68">
        <v>10</v>
      </c>
      <c r="S9" s="69"/>
      <c r="T9" s="69"/>
      <c r="U9" s="69"/>
      <c r="V9" s="61">
        <f t="shared" si="3"/>
        <v>10</v>
      </c>
      <c r="W9" s="68"/>
      <c r="X9" s="69">
        <v>50</v>
      </c>
      <c r="Y9" s="69"/>
      <c r="Z9" s="61">
        <f t="shared" si="4"/>
        <v>50</v>
      </c>
      <c r="AA9" s="68"/>
      <c r="AB9" s="69"/>
      <c r="AC9" s="69">
        <v>100</v>
      </c>
      <c r="AD9" s="61">
        <f t="shared" si="5"/>
        <v>100</v>
      </c>
      <c r="AE9" s="66">
        <v>1</v>
      </c>
      <c r="AF9" s="62">
        <f t="shared" si="6"/>
        <v>52</v>
      </c>
      <c r="AG9" s="70">
        <v>40</v>
      </c>
      <c r="AH9" s="48">
        <v>0</v>
      </c>
      <c r="AI9" s="49">
        <v>10</v>
      </c>
      <c r="AJ9" s="49">
        <v>0</v>
      </c>
      <c r="AK9" s="63">
        <f>0.8*(0.3+0.7*AI9/100)</f>
        <v>0.29599999999999999</v>
      </c>
      <c r="AL9" s="60"/>
      <c r="AM9" s="62">
        <v>93</v>
      </c>
      <c r="AN9" s="68">
        <v>5</v>
      </c>
      <c r="AO9" s="69">
        <v>5</v>
      </c>
      <c r="AP9" s="69">
        <v>0</v>
      </c>
      <c r="AQ9" s="69">
        <v>6</v>
      </c>
      <c r="AR9" s="69">
        <v>12</v>
      </c>
      <c r="AS9" s="69">
        <v>3</v>
      </c>
      <c r="AT9" s="69">
        <v>31</v>
      </c>
      <c r="AU9" s="64">
        <f t="shared" si="8"/>
        <v>47.692307692307693</v>
      </c>
      <c r="AV9" s="65">
        <f t="shared" si="9"/>
        <v>9.3613846153846154</v>
      </c>
      <c r="AW9" s="65">
        <f t="shared" si="10"/>
        <v>11.122437166793603</v>
      </c>
      <c r="AX9" s="71">
        <v>11.2</v>
      </c>
      <c r="AY9" s="72"/>
      <c r="AZ9" s="72"/>
    </row>
    <row r="10" spans="1:52" s="73" customFormat="1" x14ac:dyDescent="0.25">
      <c r="A10" s="66">
        <v>8</v>
      </c>
      <c r="B10" s="66">
        <v>9221356</v>
      </c>
      <c r="C10" s="67" t="s">
        <v>58</v>
      </c>
      <c r="D10" s="68">
        <v>1</v>
      </c>
      <c r="E10" s="69">
        <v>1</v>
      </c>
      <c r="F10" s="69">
        <v>0.5</v>
      </c>
      <c r="G10" s="61">
        <f t="shared" si="0"/>
        <v>8.5</v>
      </c>
      <c r="H10" s="68"/>
      <c r="I10" s="69"/>
      <c r="J10" s="69"/>
      <c r="K10" s="69">
        <v>100</v>
      </c>
      <c r="L10" s="61">
        <f t="shared" si="1"/>
        <v>100</v>
      </c>
      <c r="M10" s="68"/>
      <c r="N10" s="69">
        <v>40</v>
      </c>
      <c r="O10" s="69"/>
      <c r="P10" s="69"/>
      <c r="Q10" s="61">
        <f t="shared" si="2"/>
        <v>40</v>
      </c>
      <c r="R10" s="68"/>
      <c r="S10" s="69">
        <v>40</v>
      </c>
      <c r="T10" s="69"/>
      <c r="U10" s="69"/>
      <c r="V10" s="61">
        <f t="shared" si="3"/>
        <v>40</v>
      </c>
      <c r="W10" s="68"/>
      <c r="X10" s="69">
        <v>50</v>
      </c>
      <c r="Y10" s="69"/>
      <c r="Z10" s="61">
        <f t="shared" si="4"/>
        <v>50</v>
      </c>
      <c r="AA10" s="68"/>
      <c r="AB10" s="69"/>
      <c r="AC10" s="69">
        <v>100</v>
      </c>
      <c r="AD10" s="61">
        <f t="shared" si="5"/>
        <v>100</v>
      </c>
      <c r="AE10" s="66">
        <v>1</v>
      </c>
      <c r="AF10" s="62">
        <f t="shared" si="6"/>
        <v>63</v>
      </c>
      <c r="AG10" s="70">
        <v>40</v>
      </c>
      <c r="AH10" s="48">
        <v>0</v>
      </c>
      <c r="AI10" s="49">
        <v>10</v>
      </c>
      <c r="AJ10" s="49">
        <v>100</v>
      </c>
      <c r="AK10" s="63">
        <f>0.8*(0.3+0.7*AI10/100)+0.4*(0.3+0.7*AJ10/100)</f>
        <v>0.69599999999999995</v>
      </c>
      <c r="AL10" s="60"/>
      <c r="AM10" s="62">
        <v>88</v>
      </c>
      <c r="AN10" s="68">
        <v>10</v>
      </c>
      <c r="AO10" s="69">
        <v>5</v>
      </c>
      <c r="AP10" s="69">
        <v>1</v>
      </c>
      <c r="AQ10" s="69">
        <v>8</v>
      </c>
      <c r="AR10" s="69">
        <v>7</v>
      </c>
      <c r="AS10" s="69">
        <v>6</v>
      </c>
      <c r="AT10" s="69">
        <v>37</v>
      </c>
      <c r="AU10" s="64">
        <f t="shared" si="8"/>
        <v>56.92307692307692</v>
      </c>
      <c r="AV10" s="65">
        <f t="shared" si="9"/>
        <v>11.109846153846153</v>
      </c>
      <c r="AW10" s="65">
        <f t="shared" si="10"/>
        <v>13.199817212490478</v>
      </c>
      <c r="AX10" s="71">
        <v>13.2</v>
      </c>
      <c r="AY10" s="72"/>
      <c r="AZ10" s="72"/>
    </row>
    <row r="11" spans="1:52" s="73" customFormat="1" x14ac:dyDescent="0.25">
      <c r="A11" s="66">
        <v>9</v>
      </c>
      <c r="B11" s="66">
        <v>9207804</v>
      </c>
      <c r="C11" s="67" t="s">
        <v>59</v>
      </c>
      <c r="D11" s="68">
        <v>0.5</v>
      </c>
      <c r="E11" s="69">
        <v>0.5</v>
      </c>
      <c r="F11" s="69">
        <v>0.5</v>
      </c>
      <c r="G11" s="61">
        <f t="shared" si="0"/>
        <v>5</v>
      </c>
      <c r="H11" s="68">
        <v>10</v>
      </c>
      <c r="I11" s="69"/>
      <c r="J11" s="69"/>
      <c r="K11" s="69"/>
      <c r="L11" s="61">
        <f t="shared" si="1"/>
        <v>10</v>
      </c>
      <c r="M11" s="68">
        <v>10</v>
      </c>
      <c r="N11" s="69"/>
      <c r="O11" s="69"/>
      <c r="P11" s="69"/>
      <c r="Q11" s="61">
        <f t="shared" si="2"/>
        <v>10</v>
      </c>
      <c r="R11" s="68">
        <v>10</v>
      </c>
      <c r="S11" s="69"/>
      <c r="T11" s="69"/>
      <c r="U11" s="69"/>
      <c r="V11" s="61">
        <f t="shared" si="3"/>
        <v>10</v>
      </c>
      <c r="W11" s="68">
        <v>20</v>
      </c>
      <c r="X11" s="69"/>
      <c r="Y11" s="69"/>
      <c r="Z11" s="61">
        <f t="shared" si="4"/>
        <v>20</v>
      </c>
      <c r="AA11" s="68">
        <v>20</v>
      </c>
      <c r="AB11" s="69"/>
      <c r="AC11" s="69"/>
      <c r="AD11" s="61">
        <f t="shared" si="5"/>
        <v>20</v>
      </c>
      <c r="AE11" s="66">
        <v>0</v>
      </c>
      <c r="AF11" s="62">
        <f t="shared" si="6"/>
        <v>16</v>
      </c>
      <c r="AG11" s="70">
        <v>0</v>
      </c>
      <c r="AH11" s="48">
        <v>30</v>
      </c>
      <c r="AI11" s="49">
        <v>30</v>
      </c>
      <c r="AJ11" s="49">
        <v>100</v>
      </c>
      <c r="AK11" s="63">
        <f t="shared" si="7"/>
        <v>1.2160000000000002</v>
      </c>
      <c r="AL11" s="60"/>
      <c r="AM11" s="62">
        <v>48</v>
      </c>
      <c r="AN11" s="68">
        <v>3</v>
      </c>
      <c r="AO11" s="69">
        <v>1</v>
      </c>
      <c r="AP11" s="69">
        <v>0</v>
      </c>
      <c r="AQ11" s="69">
        <v>5</v>
      </c>
      <c r="AR11" s="69">
        <v>7</v>
      </c>
      <c r="AS11" s="69">
        <v>2</v>
      </c>
      <c r="AT11" s="69">
        <v>18</v>
      </c>
      <c r="AU11" s="64">
        <f t="shared" si="8"/>
        <v>27.692307692307693</v>
      </c>
      <c r="AV11" s="65">
        <f t="shared" si="9"/>
        <v>4.8713846153846152</v>
      </c>
      <c r="AW11" s="65">
        <f t="shared" si="10"/>
        <v>5.7877837014470668</v>
      </c>
      <c r="AX11" s="71">
        <v>6</v>
      </c>
      <c r="AY11" s="72"/>
      <c r="AZ11" s="72"/>
    </row>
    <row r="12" spans="1:52" s="73" customFormat="1" ht="21.75" thickBot="1" x14ac:dyDescent="0.3">
      <c r="A12" s="74">
        <v>10</v>
      </c>
      <c r="B12" s="74">
        <v>9123516</v>
      </c>
      <c r="C12" s="75" t="s">
        <v>60</v>
      </c>
      <c r="D12" s="76">
        <v>1</v>
      </c>
      <c r="E12" s="77">
        <v>1</v>
      </c>
      <c r="F12" s="77">
        <v>1</v>
      </c>
      <c r="G12" s="78">
        <f t="shared" si="0"/>
        <v>10</v>
      </c>
      <c r="H12" s="76"/>
      <c r="I12" s="77"/>
      <c r="J12" s="77">
        <v>60</v>
      </c>
      <c r="K12" s="77"/>
      <c r="L12" s="78">
        <f t="shared" si="1"/>
        <v>60</v>
      </c>
      <c r="M12" s="76"/>
      <c r="N12" s="77"/>
      <c r="O12" s="77">
        <v>60</v>
      </c>
      <c r="P12" s="77"/>
      <c r="Q12" s="78">
        <f t="shared" si="2"/>
        <v>60</v>
      </c>
      <c r="R12" s="76"/>
      <c r="S12" s="77"/>
      <c r="T12" s="77"/>
      <c r="U12" s="77">
        <v>100</v>
      </c>
      <c r="V12" s="78">
        <f t="shared" si="3"/>
        <v>100</v>
      </c>
      <c r="W12" s="76"/>
      <c r="X12" s="77">
        <v>50</v>
      </c>
      <c r="Y12" s="77"/>
      <c r="Z12" s="78">
        <f t="shared" si="4"/>
        <v>50</v>
      </c>
      <c r="AA12" s="76"/>
      <c r="AB12" s="77"/>
      <c r="AC12" s="77">
        <v>100</v>
      </c>
      <c r="AD12" s="78">
        <f t="shared" si="5"/>
        <v>100</v>
      </c>
      <c r="AE12" s="74">
        <v>0.5</v>
      </c>
      <c r="AF12" s="79">
        <f t="shared" si="6"/>
        <v>83</v>
      </c>
      <c r="AG12" s="80">
        <v>70</v>
      </c>
      <c r="AH12" s="81">
        <v>100</v>
      </c>
      <c r="AI12" s="82">
        <v>10</v>
      </c>
      <c r="AJ12" s="82">
        <v>0</v>
      </c>
      <c r="AK12" s="83">
        <f>0.8*(0.3+0.7*AH12/100)+0.8*(0.3+0.7*AI12/100)</f>
        <v>1.0960000000000001</v>
      </c>
      <c r="AL12" s="84"/>
      <c r="AM12" s="79">
        <v>65</v>
      </c>
      <c r="AN12" s="76">
        <v>10</v>
      </c>
      <c r="AO12" s="77">
        <v>5</v>
      </c>
      <c r="AP12" s="77">
        <v>1</v>
      </c>
      <c r="AQ12" s="77">
        <v>8</v>
      </c>
      <c r="AR12" s="77">
        <v>5</v>
      </c>
      <c r="AS12" s="77">
        <v>7</v>
      </c>
      <c r="AT12" s="77">
        <v>36</v>
      </c>
      <c r="AU12" s="85">
        <f t="shared" si="8"/>
        <v>55.384615384615387</v>
      </c>
      <c r="AV12" s="86">
        <f t="shared" si="9"/>
        <v>13.256769230769232</v>
      </c>
      <c r="AW12" s="86">
        <f t="shared" si="10"/>
        <v>15.750616907844632</v>
      </c>
      <c r="AX12" s="87">
        <v>15.8</v>
      </c>
      <c r="AY12" s="72"/>
      <c r="AZ12" s="72"/>
    </row>
    <row r="13" spans="1:52" s="73" customFormat="1" x14ac:dyDescent="0.25">
      <c r="AF13" s="41"/>
      <c r="AH13" s="41"/>
      <c r="AI13" s="41"/>
      <c r="AJ13" s="41"/>
      <c r="AK13" s="41"/>
      <c r="AL13" s="41"/>
      <c r="AM13" s="41"/>
    </row>
    <row r="14" spans="1:52" s="73" customFormat="1" x14ac:dyDescent="0.25">
      <c r="AF14" s="88" t="s">
        <v>91</v>
      </c>
      <c r="AG14" s="88"/>
      <c r="AH14" s="88"/>
      <c r="AI14" s="88"/>
      <c r="AJ14" s="88"/>
      <c r="AK14" s="88"/>
      <c r="AL14" s="88"/>
      <c r="AM14" s="88"/>
      <c r="AN14" s="88"/>
      <c r="AO14" s="88"/>
      <c r="AP14" s="88"/>
      <c r="AQ14" s="88"/>
      <c r="AR14" s="88"/>
      <c r="AS14" s="88"/>
      <c r="AT14" s="88"/>
      <c r="AU14" s="88"/>
      <c r="AV14" s="88"/>
      <c r="AW14" s="88"/>
      <c r="AX14" s="88"/>
    </row>
    <row r="15" spans="1:52" s="41" customFormat="1" x14ac:dyDescent="0.25">
      <c r="AF15" s="89" t="s">
        <v>95</v>
      </c>
      <c r="AG15" s="89"/>
      <c r="AH15" s="89"/>
      <c r="AI15" s="89"/>
      <c r="AJ15" s="89"/>
      <c r="AK15" s="89"/>
      <c r="AL15" s="89"/>
      <c r="AM15" s="89"/>
      <c r="AN15" s="89"/>
      <c r="AO15" s="89"/>
      <c r="AP15" s="89"/>
      <c r="AQ15" s="89"/>
      <c r="AR15" s="89"/>
      <c r="AS15" s="89"/>
      <c r="AT15" s="89"/>
      <c r="AU15" s="89"/>
      <c r="AV15" s="89"/>
      <c r="AW15" s="89"/>
      <c r="AX15" s="89"/>
    </row>
    <row r="16" spans="1:52" s="41" customFormat="1" x14ac:dyDescent="0.25">
      <c r="AF16" s="89" t="s">
        <v>96</v>
      </c>
      <c r="AG16" s="89"/>
      <c r="AH16" s="89"/>
      <c r="AI16" s="89"/>
      <c r="AJ16" s="89"/>
      <c r="AK16" s="89"/>
      <c r="AL16" s="89"/>
      <c r="AM16" s="89"/>
      <c r="AN16" s="89"/>
      <c r="AO16" s="89"/>
      <c r="AP16" s="89"/>
      <c r="AQ16" s="89"/>
      <c r="AR16" s="89"/>
      <c r="AS16" s="89"/>
      <c r="AT16" s="89"/>
      <c r="AU16" s="89"/>
      <c r="AV16" s="89"/>
      <c r="AW16" s="89"/>
      <c r="AX16" s="89"/>
    </row>
    <row r="17" spans="8:39" s="41" customFormat="1" ht="19.5" customHeight="1" x14ac:dyDescent="0.25">
      <c r="AM17" s="90"/>
    </row>
    <row r="18" spans="8:39" s="41" customFormat="1" ht="19.5" customHeight="1" x14ac:dyDescent="0.25">
      <c r="AH18" s="90"/>
      <c r="AI18" s="90"/>
      <c r="AJ18" s="90"/>
      <c r="AK18" s="90"/>
      <c r="AL18" s="90"/>
      <c r="AM18" s="90"/>
    </row>
    <row r="19" spans="8:39" s="41" customFormat="1" ht="19.5" customHeight="1" x14ac:dyDescent="0.25">
      <c r="AH19" s="90"/>
      <c r="AI19" s="90"/>
      <c r="AJ19" s="90"/>
      <c r="AK19" s="90"/>
      <c r="AL19" s="90"/>
      <c r="AM19" s="90"/>
    </row>
    <row r="20" spans="8:39" s="41" customFormat="1" x14ac:dyDescent="0.25">
      <c r="AH20" s="90"/>
      <c r="AI20" s="90"/>
      <c r="AJ20" s="90"/>
      <c r="AK20" s="90"/>
      <c r="AL20" s="90"/>
      <c r="AM20" s="90"/>
    </row>
    <row r="21" spans="8:39" s="41" customFormat="1" x14ac:dyDescent="0.25">
      <c r="H21" s="41" t="s">
        <v>25</v>
      </c>
      <c r="AH21" s="90"/>
      <c r="AI21" s="90"/>
      <c r="AJ21" s="90"/>
      <c r="AK21" s="90"/>
      <c r="AL21" s="90"/>
      <c r="AM21" s="90"/>
    </row>
  </sheetData>
  <sheetProtection password="87B4" sheet="1" objects="1" scenarios="1"/>
  <mergeCells count="21">
    <mergeCell ref="AF15:AX15"/>
    <mergeCell ref="AF16:AX16"/>
    <mergeCell ref="A1:A2"/>
    <mergeCell ref="B1:B2"/>
    <mergeCell ref="AM1:AM2"/>
    <mergeCell ref="AA1:AD1"/>
    <mergeCell ref="AE1:AE2"/>
    <mergeCell ref="AF1:AF2"/>
    <mergeCell ref="AG1:AG2"/>
    <mergeCell ref="AL1:AL2"/>
    <mergeCell ref="M1:Q1"/>
    <mergeCell ref="H1:L1"/>
    <mergeCell ref="R1:V1"/>
    <mergeCell ref="D1:G1"/>
    <mergeCell ref="W1:Z1"/>
    <mergeCell ref="AN1:AU1"/>
    <mergeCell ref="AW1:AW2"/>
    <mergeCell ref="AV1:AV2"/>
    <mergeCell ref="AX1:AX2"/>
    <mergeCell ref="AF14:AX14"/>
    <mergeCell ref="AH1:AK1"/>
  </mergeCells>
  <pageMargins left="0.7" right="0.7" top="0.75" bottom="0.75" header="0.3" footer="0.3"/>
  <pageSetup orientation="landscape" r:id="rId1"/>
  <ignoredErrors>
    <ignoredError sqref="AK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19"/>
  <sheetViews>
    <sheetView zoomScale="115" zoomScaleNormal="115" workbookViewId="0">
      <selection activeCell="D4" sqref="D4"/>
    </sheetView>
  </sheetViews>
  <sheetFormatPr defaultRowHeight="15" x14ac:dyDescent="0.25"/>
  <cols>
    <col min="2" max="2" width="5.85546875" bestFit="1" customWidth="1"/>
    <col min="3" max="3" width="10.85546875" bestFit="1" customWidth="1"/>
    <col min="8" max="8" width="10.85546875" bestFit="1" customWidth="1"/>
  </cols>
  <sheetData>
    <row r="2" spans="2:20" ht="15.75" thickBot="1" x14ac:dyDescent="0.3"/>
    <row r="3" spans="2:20" ht="19.5" x14ac:dyDescent="0.25">
      <c r="B3" s="3"/>
      <c r="C3" s="4"/>
      <c r="D3" s="4" t="s">
        <v>1</v>
      </c>
      <c r="E3" s="4"/>
      <c r="F3" s="5"/>
      <c r="G3" s="3"/>
      <c r="H3" s="4" t="s">
        <v>5</v>
      </c>
      <c r="I3" s="4"/>
      <c r="J3" s="4"/>
      <c r="K3" s="5"/>
      <c r="L3" s="3"/>
      <c r="M3" s="4" t="s">
        <v>6</v>
      </c>
      <c r="N3" s="4"/>
      <c r="O3" s="5"/>
      <c r="P3" s="3"/>
      <c r="Q3" s="4" t="s">
        <v>7</v>
      </c>
      <c r="R3" s="4"/>
      <c r="S3" s="4"/>
      <c r="T3" s="8" t="s">
        <v>29</v>
      </c>
    </row>
    <row r="4" spans="2:20" ht="20.25" thickBot="1" x14ac:dyDescent="0.3">
      <c r="B4" s="6" t="s">
        <v>2</v>
      </c>
      <c r="C4" s="1" t="s">
        <v>9</v>
      </c>
      <c r="D4" s="1" t="s">
        <v>10</v>
      </c>
      <c r="E4" s="1" t="s">
        <v>4</v>
      </c>
      <c r="F4" s="7"/>
      <c r="G4" s="6" t="s">
        <v>2</v>
      </c>
      <c r="H4" s="1" t="s">
        <v>9</v>
      </c>
      <c r="I4" s="1" t="s">
        <v>10</v>
      </c>
      <c r="J4" s="1" t="s">
        <v>4</v>
      </c>
      <c r="K4" s="7"/>
      <c r="L4" s="6" t="s">
        <v>2</v>
      </c>
      <c r="M4" s="1" t="s">
        <v>3</v>
      </c>
      <c r="N4" s="1" t="s">
        <v>4</v>
      </c>
      <c r="O4" s="7"/>
      <c r="P4" s="6" t="s">
        <v>2</v>
      </c>
      <c r="Q4" s="1" t="s">
        <v>3</v>
      </c>
      <c r="R4" s="1" t="s">
        <v>4</v>
      </c>
      <c r="S4" s="1"/>
      <c r="T4" s="18" t="s">
        <v>30</v>
      </c>
    </row>
    <row r="5" spans="2:20" ht="19.5" x14ac:dyDescent="0.25">
      <c r="B5" s="12">
        <v>0</v>
      </c>
      <c r="C5" s="10">
        <v>1</v>
      </c>
      <c r="D5" s="10">
        <v>0</v>
      </c>
      <c r="E5" s="10">
        <v>0</v>
      </c>
      <c r="F5" s="13">
        <f>0.2*B5+0.4*C5+0.7*D5+E5</f>
        <v>0.4</v>
      </c>
      <c r="G5" s="12">
        <v>1</v>
      </c>
      <c r="H5" s="10">
        <v>0</v>
      </c>
      <c r="I5" s="10">
        <v>0</v>
      </c>
      <c r="J5" s="10">
        <v>0</v>
      </c>
      <c r="K5" s="13">
        <f>0.2*G5+0.4*H5+0.7*I5+J5</f>
        <v>0.2</v>
      </c>
      <c r="L5" s="12">
        <v>0</v>
      </c>
      <c r="M5" s="10">
        <v>0</v>
      </c>
      <c r="N5" s="10">
        <v>1</v>
      </c>
      <c r="O5" s="13">
        <f>0.3*L5+0.6*M5+N5</f>
        <v>1</v>
      </c>
      <c r="P5" s="12">
        <v>0</v>
      </c>
      <c r="Q5" s="10">
        <v>0</v>
      </c>
      <c r="R5" s="10">
        <v>1</v>
      </c>
      <c r="S5" s="13">
        <f>0.3*P5+0.6*Q5+R5</f>
        <v>1</v>
      </c>
      <c r="T5" s="17">
        <f>0.4*F5+0.4*K5+0.15*S5+0.05*O5</f>
        <v>0.44</v>
      </c>
    </row>
    <row r="6" spans="2:20" ht="19.5" x14ac:dyDescent="0.25">
      <c r="B6" s="12">
        <v>0</v>
      </c>
      <c r="C6" s="10">
        <v>1</v>
      </c>
      <c r="D6" s="10">
        <v>0</v>
      </c>
      <c r="E6" s="10"/>
      <c r="F6" s="13">
        <f t="shared" ref="F6:F18" si="0">0.2*B6+0.4*C6+0.7*D6+E6</f>
        <v>0.4</v>
      </c>
      <c r="G6" s="12">
        <v>0</v>
      </c>
      <c r="H6" s="10">
        <v>1</v>
      </c>
      <c r="I6" s="10">
        <v>0</v>
      </c>
      <c r="J6" s="10"/>
      <c r="K6" s="13">
        <f t="shared" ref="K6:K19" si="1">0.2*G6+0.4*H6+0.7*I6+J6</f>
        <v>0.4</v>
      </c>
      <c r="L6" s="12">
        <v>0</v>
      </c>
      <c r="M6" s="10">
        <v>1</v>
      </c>
      <c r="N6" s="10">
        <v>0</v>
      </c>
      <c r="O6" s="13">
        <f t="shared" ref="O6:O19" si="2">0.3*L6+0.6*M6+N6</f>
        <v>0.6</v>
      </c>
      <c r="P6" s="12">
        <v>0</v>
      </c>
      <c r="Q6" s="10">
        <v>0</v>
      </c>
      <c r="R6" s="10">
        <v>1</v>
      </c>
      <c r="S6" s="13">
        <f t="shared" ref="S6:S19" si="3">0.3*P6+0.6*Q6+R6</f>
        <v>1</v>
      </c>
      <c r="T6" s="13">
        <f t="shared" ref="T6:T19" si="4">0.4*F6+0.4*K6+0.15*S6+0.05*O6</f>
        <v>0.50000000000000011</v>
      </c>
    </row>
    <row r="7" spans="2:20" ht="19.5" x14ac:dyDescent="0.25">
      <c r="B7" s="12">
        <v>0</v>
      </c>
      <c r="C7" s="10">
        <v>0</v>
      </c>
      <c r="D7" s="10">
        <v>0</v>
      </c>
      <c r="E7" s="10">
        <v>1</v>
      </c>
      <c r="F7" s="13">
        <f t="shared" si="0"/>
        <v>1</v>
      </c>
      <c r="G7" s="12">
        <v>0</v>
      </c>
      <c r="H7" s="10">
        <v>0</v>
      </c>
      <c r="I7" s="10">
        <v>0</v>
      </c>
      <c r="J7" s="10">
        <v>1</v>
      </c>
      <c r="K7" s="13">
        <f t="shared" si="1"/>
        <v>1</v>
      </c>
      <c r="L7" s="12">
        <v>0</v>
      </c>
      <c r="M7" s="10">
        <v>1</v>
      </c>
      <c r="N7" s="10">
        <v>0</v>
      </c>
      <c r="O7" s="13">
        <f t="shared" si="2"/>
        <v>0.6</v>
      </c>
      <c r="P7" s="12">
        <v>0</v>
      </c>
      <c r="Q7" s="10">
        <v>0</v>
      </c>
      <c r="R7" s="10">
        <v>1</v>
      </c>
      <c r="S7" s="13">
        <f t="shared" si="3"/>
        <v>1</v>
      </c>
      <c r="T7" s="13">
        <f t="shared" si="4"/>
        <v>0.98000000000000009</v>
      </c>
    </row>
    <row r="8" spans="2:20" ht="19.5" x14ac:dyDescent="0.25">
      <c r="B8" s="12">
        <v>0</v>
      </c>
      <c r="C8" s="10">
        <v>0</v>
      </c>
      <c r="D8" s="10">
        <v>0</v>
      </c>
      <c r="E8" s="10">
        <v>1</v>
      </c>
      <c r="F8" s="13">
        <f t="shared" si="0"/>
        <v>1</v>
      </c>
      <c r="G8" s="12">
        <v>0</v>
      </c>
      <c r="H8" s="10">
        <v>0</v>
      </c>
      <c r="I8" s="10">
        <v>0</v>
      </c>
      <c r="J8" s="10">
        <v>1</v>
      </c>
      <c r="K8" s="13">
        <f t="shared" si="1"/>
        <v>1</v>
      </c>
      <c r="L8" s="12">
        <v>0</v>
      </c>
      <c r="M8" s="10">
        <v>0</v>
      </c>
      <c r="N8" s="10">
        <v>1</v>
      </c>
      <c r="O8" s="13">
        <f t="shared" si="2"/>
        <v>1</v>
      </c>
      <c r="P8" s="12">
        <v>0</v>
      </c>
      <c r="Q8" s="10">
        <v>0</v>
      </c>
      <c r="R8" s="10">
        <v>1</v>
      </c>
      <c r="S8" s="13">
        <f t="shared" si="3"/>
        <v>1</v>
      </c>
      <c r="T8" s="13">
        <f t="shared" si="4"/>
        <v>1</v>
      </c>
    </row>
    <row r="9" spans="2:20" ht="19.5" x14ac:dyDescent="0.25">
      <c r="B9" s="12">
        <v>0</v>
      </c>
      <c r="C9" s="10">
        <v>0</v>
      </c>
      <c r="D9" s="10">
        <v>0</v>
      </c>
      <c r="E9" s="10">
        <v>1</v>
      </c>
      <c r="F9" s="13">
        <f t="shared" si="0"/>
        <v>1</v>
      </c>
      <c r="G9" s="12">
        <v>0</v>
      </c>
      <c r="H9" s="10">
        <v>0</v>
      </c>
      <c r="I9" s="10">
        <v>0</v>
      </c>
      <c r="J9" s="10">
        <v>1</v>
      </c>
      <c r="K9" s="13">
        <f t="shared" si="1"/>
        <v>1</v>
      </c>
      <c r="L9" s="12">
        <v>0</v>
      </c>
      <c r="M9" s="10">
        <v>0</v>
      </c>
      <c r="N9" s="10">
        <v>1</v>
      </c>
      <c r="O9" s="13">
        <f t="shared" si="2"/>
        <v>1</v>
      </c>
      <c r="P9" s="12">
        <v>0</v>
      </c>
      <c r="Q9" s="10">
        <v>0</v>
      </c>
      <c r="R9" s="10">
        <v>1</v>
      </c>
      <c r="S9" s="13">
        <f t="shared" si="3"/>
        <v>1</v>
      </c>
      <c r="T9" s="13">
        <f t="shared" si="4"/>
        <v>1</v>
      </c>
    </row>
    <row r="10" spans="2:20" ht="19.5" x14ac:dyDescent="0.25">
      <c r="B10" s="12">
        <v>1</v>
      </c>
      <c r="C10" s="10">
        <v>0</v>
      </c>
      <c r="D10" s="10">
        <v>0</v>
      </c>
      <c r="E10" s="10">
        <v>0</v>
      </c>
      <c r="F10" s="13">
        <f t="shared" si="0"/>
        <v>0.2</v>
      </c>
      <c r="G10" s="12">
        <v>1</v>
      </c>
      <c r="H10" s="10">
        <v>0</v>
      </c>
      <c r="I10" s="10">
        <v>0</v>
      </c>
      <c r="J10" s="10">
        <v>0</v>
      </c>
      <c r="K10" s="13">
        <f t="shared" si="1"/>
        <v>0.2</v>
      </c>
      <c r="L10" s="12">
        <v>0</v>
      </c>
      <c r="M10" s="10">
        <v>1</v>
      </c>
      <c r="N10" s="10">
        <v>0</v>
      </c>
      <c r="O10" s="13">
        <f t="shared" si="2"/>
        <v>0.6</v>
      </c>
      <c r="P10" s="12">
        <v>0</v>
      </c>
      <c r="Q10" s="10">
        <v>1</v>
      </c>
      <c r="R10" s="10">
        <v>0</v>
      </c>
      <c r="S10" s="13">
        <f t="shared" si="3"/>
        <v>0.6</v>
      </c>
      <c r="T10" s="13">
        <f t="shared" si="4"/>
        <v>0.28000000000000003</v>
      </c>
    </row>
    <row r="11" spans="2:20" ht="19.5" x14ac:dyDescent="0.25">
      <c r="B11" s="12">
        <v>1</v>
      </c>
      <c r="C11" s="10">
        <v>0</v>
      </c>
      <c r="D11" s="10">
        <v>0</v>
      </c>
      <c r="E11" s="10">
        <v>0</v>
      </c>
      <c r="F11" s="13">
        <f t="shared" si="0"/>
        <v>0.2</v>
      </c>
      <c r="G11" s="12">
        <v>1</v>
      </c>
      <c r="H11" s="10">
        <v>0</v>
      </c>
      <c r="I11" s="10">
        <v>0</v>
      </c>
      <c r="J11" s="10">
        <v>0</v>
      </c>
      <c r="K11" s="13">
        <f t="shared" si="1"/>
        <v>0.2</v>
      </c>
      <c r="L11" s="12">
        <v>0</v>
      </c>
      <c r="M11" s="10">
        <v>1</v>
      </c>
      <c r="N11" s="10">
        <v>0</v>
      </c>
      <c r="O11" s="13">
        <f t="shared" si="2"/>
        <v>0.6</v>
      </c>
      <c r="P11" s="12">
        <v>0</v>
      </c>
      <c r="Q11" s="10">
        <v>0</v>
      </c>
      <c r="R11" s="10">
        <v>1</v>
      </c>
      <c r="S11" s="13">
        <f t="shared" si="3"/>
        <v>1</v>
      </c>
      <c r="T11" s="13">
        <f t="shared" si="4"/>
        <v>0.34000000000000008</v>
      </c>
    </row>
    <row r="12" spans="2:20" ht="19.5" x14ac:dyDescent="0.25">
      <c r="B12" s="12">
        <v>1</v>
      </c>
      <c r="C12" s="10">
        <v>0</v>
      </c>
      <c r="D12" s="10">
        <v>0</v>
      </c>
      <c r="E12" s="10">
        <v>0</v>
      </c>
      <c r="F12" s="13">
        <f t="shared" si="0"/>
        <v>0.2</v>
      </c>
      <c r="G12" s="12">
        <v>1</v>
      </c>
      <c r="H12" s="10">
        <v>0</v>
      </c>
      <c r="I12" s="10">
        <v>0</v>
      </c>
      <c r="J12" s="10">
        <v>0</v>
      </c>
      <c r="K12" s="13">
        <f t="shared" si="1"/>
        <v>0.2</v>
      </c>
      <c r="L12" s="12">
        <v>0</v>
      </c>
      <c r="M12" s="10">
        <v>1</v>
      </c>
      <c r="N12" s="10">
        <v>0</v>
      </c>
      <c r="O12" s="13">
        <f t="shared" si="2"/>
        <v>0.6</v>
      </c>
      <c r="P12" s="12">
        <v>0</v>
      </c>
      <c r="Q12" s="10">
        <v>1</v>
      </c>
      <c r="R12" s="10">
        <v>0</v>
      </c>
      <c r="S12" s="13">
        <f t="shared" si="3"/>
        <v>0.6</v>
      </c>
      <c r="T12" s="13">
        <f t="shared" si="4"/>
        <v>0.28000000000000003</v>
      </c>
    </row>
    <row r="13" spans="2:20" ht="19.5" x14ac:dyDescent="0.25">
      <c r="B13" s="12">
        <v>1</v>
      </c>
      <c r="C13" s="10">
        <v>0</v>
      </c>
      <c r="D13" s="10">
        <v>0</v>
      </c>
      <c r="E13" s="10">
        <v>0</v>
      </c>
      <c r="F13" s="13">
        <f t="shared" si="0"/>
        <v>0.2</v>
      </c>
      <c r="G13" s="12">
        <v>1</v>
      </c>
      <c r="H13" s="10">
        <v>0</v>
      </c>
      <c r="I13" s="10">
        <v>0</v>
      </c>
      <c r="J13" s="10">
        <v>0</v>
      </c>
      <c r="K13" s="13">
        <f t="shared" si="1"/>
        <v>0.2</v>
      </c>
      <c r="L13" s="12">
        <v>0</v>
      </c>
      <c r="M13" s="10">
        <v>1</v>
      </c>
      <c r="N13" s="10">
        <v>0</v>
      </c>
      <c r="O13" s="13">
        <f t="shared" si="2"/>
        <v>0.6</v>
      </c>
      <c r="P13" s="12">
        <v>0</v>
      </c>
      <c r="Q13" s="10">
        <v>1</v>
      </c>
      <c r="R13" s="10">
        <v>0</v>
      </c>
      <c r="S13" s="13">
        <f t="shared" si="3"/>
        <v>0.6</v>
      </c>
      <c r="T13" s="13">
        <f t="shared" si="4"/>
        <v>0.28000000000000003</v>
      </c>
    </row>
    <row r="14" spans="2:20" ht="19.5" x14ac:dyDescent="0.25">
      <c r="B14" s="12">
        <v>0</v>
      </c>
      <c r="C14" s="10">
        <v>0</v>
      </c>
      <c r="D14" s="10">
        <v>1</v>
      </c>
      <c r="E14" s="10">
        <v>0</v>
      </c>
      <c r="F14" s="13">
        <f t="shared" si="0"/>
        <v>0.7</v>
      </c>
      <c r="G14" s="12">
        <v>0</v>
      </c>
      <c r="H14" s="10">
        <v>0</v>
      </c>
      <c r="I14" s="10">
        <v>1</v>
      </c>
      <c r="J14" s="10">
        <v>0</v>
      </c>
      <c r="K14" s="13">
        <f t="shared" si="1"/>
        <v>0.7</v>
      </c>
      <c r="L14" s="12">
        <v>0</v>
      </c>
      <c r="M14" s="10">
        <v>1</v>
      </c>
      <c r="N14" s="10">
        <v>0</v>
      </c>
      <c r="O14" s="13">
        <f t="shared" si="2"/>
        <v>0.6</v>
      </c>
      <c r="P14" s="12">
        <v>0</v>
      </c>
      <c r="Q14" s="10">
        <v>0</v>
      </c>
      <c r="R14" s="10">
        <v>1</v>
      </c>
      <c r="S14" s="13">
        <f t="shared" si="3"/>
        <v>1</v>
      </c>
      <c r="T14" s="13">
        <f t="shared" si="4"/>
        <v>0.74</v>
      </c>
    </row>
    <row r="15" spans="2:20" ht="19.5" x14ac:dyDescent="0.25">
      <c r="B15" s="12">
        <v>0</v>
      </c>
      <c r="C15" s="10">
        <v>0</v>
      </c>
      <c r="D15" s="10">
        <v>0</v>
      </c>
      <c r="E15" s="10">
        <v>1</v>
      </c>
      <c r="F15" s="13">
        <f t="shared" si="0"/>
        <v>1</v>
      </c>
      <c r="G15" s="12">
        <v>0</v>
      </c>
      <c r="H15" s="10">
        <v>0</v>
      </c>
      <c r="I15" s="10">
        <v>1</v>
      </c>
      <c r="J15" s="10">
        <v>0</v>
      </c>
      <c r="K15" s="13">
        <f t="shared" si="1"/>
        <v>0.7</v>
      </c>
      <c r="L15" s="12">
        <v>0</v>
      </c>
      <c r="M15" s="10">
        <v>0</v>
      </c>
      <c r="N15" s="10">
        <v>1</v>
      </c>
      <c r="O15" s="13">
        <f t="shared" si="2"/>
        <v>1</v>
      </c>
      <c r="P15" s="12">
        <v>0</v>
      </c>
      <c r="Q15" s="10">
        <v>0</v>
      </c>
      <c r="R15" s="10">
        <v>1</v>
      </c>
      <c r="S15" s="13">
        <f t="shared" si="3"/>
        <v>1</v>
      </c>
      <c r="T15" s="13">
        <f t="shared" si="4"/>
        <v>0.88</v>
      </c>
    </row>
    <row r="16" spans="2:20" ht="19.5" x14ac:dyDescent="0.25">
      <c r="B16" s="12">
        <v>0</v>
      </c>
      <c r="C16" s="10">
        <v>0</v>
      </c>
      <c r="D16" s="10">
        <v>1</v>
      </c>
      <c r="E16" s="10">
        <v>0</v>
      </c>
      <c r="F16" s="13">
        <f t="shared" si="0"/>
        <v>0.7</v>
      </c>
      <c r="G16" s="12">
        <v>0</v>
      </c>
      <c r="H16" s="10">
        <v>1</v>
      </c>
      <c r="I16" s="10">
        <v>0</v>
      </c>
      <c r="J16" s="10">
        <v>0</v>
      </c>
      <c r="K16" s="13">
        <f t="shared" si="1"/>
        <v>0.4</v>
      </c>
      <c r="L16" s="12">
        <v>0</v>
      </c>
      <c r="M16" s="11">
        <v>1</v>
      </c>
      <c r="N16" s="10">
        <v>0</v>
      </c>
      <c r="O16" s="13">
        <f t="shared" si="2"/>
        <v>0.6</v>
      </c>
      <c r="P16" s="12">
        <v>0</v>
      </c>
      <c r="Q16" s="10">
        <v>1</v>
      </c>
      <c r="R16" s="10">
        <v>0</v>
      </c>
      <c r="S16" s="13">
        <f t="shared" si="3"/>
        <v>0.6</v>
      </c>
      <c r="T16" s="13">
        <f t="shared" si="4"/>
        <v>0.56000000000000005</v>
      </c>
    </row>
    <row r="17" spans="2:20" ht="19.5" x14ac:dyDescent="0.25">
      <c r="B17" s="12">
        <v>0</v>
      </c>
      <c r="C17" s="10">
        <v>0</v>
      </c>
      <c r="D17" s="10">
        <v>1</v>
      </c>
      <c r="E17" s="10">
        <v>0</v>
      </c>
      <c r="F17" s="13">
        <f t="shared" si="0"/>
        <v>0.7</v>
      </c>
      <c r="G17" s="12">
        <v>0</v>
      </c>
      <c r="H17" s="10">
        <v>1</v>
      </c>
      <c r="I17" s="10">
        <v>0</v>
      </c>
      <c r="J17" s="10">
        <v>0</v>
      </c>
      <c r="K17" s="13">
        <f t="shared" si="1"/>
        <v>0.4</v>
      </c>
      <c r="L17" s="12">
        <v>0</v>
      </c>
      <c r="M17" s="10">
        <v>0</v>
      </c>
      <c r="N17" s="10">
        <v>1</v>
      </c>
      <c r="O17" s="13">
        <f t="shared" si="2"/>
        <v>1</v>
      </c>
      <c r="P17" s="12">
        <v>0</v>
      </c>
      <c r="Q17" s="10">
        <v>1</v>
      </c>
      <c r="R17" s="10">
        <v>0</v>
      </c>
      <c r="S17" s="13">
        <f t="shared" si="3"/>
        <v>0.6</v>
      </c>
      <c r="T17" s="13">
        <f t="shared" si="4"/>
        <v>0.58000000000000007</v>
      </c>
    </row>
    <row r="18" spans="2:20" ht="19.5" x14ac:dyDescent="0.25">
      <c r="B18" s="12">
        <v>0</v>
      </c>
      <c r="C18" s="10">
        <v>0</v>
      </c>
      <c r="D18" s="10">
        <v>0</v>
      </c>
      <c r="E18" s="10">
        <v>1</v>
      </c>
      <c r="F18" s="13">
        <f t="shared" si="0"/>
        <v>1</v>
      </c>
      <c r="G18" s="12">
        <v>0</v>
      </c>
      <c r="H18" s="10">
        <v>0</v>
      </c>
      <c r="I18" s="10">
        <v>1</v>
      </c>
      <c r="J18" s="10">
        <v>0</v>
      </c>
      <c r="K18" s="13">
        <f t="shared" si="1"/>
        <v>0.7</v>
      </c>
      <c r="L18" s="12">
        <v>0</v>
      </c>
      <c r="M18" s="11">
        <v>1</v>
      </c>
      <c r="N18" s="10">
        <v>0</v>
      </c>
      <c r="O18" s="13">
        <f t="shared" si="2"/>
        <v>0.6</v>
      </c>
      <c r="P18" s="12">
        <v>0</v>
      </c>
      <c r="Q18" s="10">
        <v>0</v>
      </c>
      <c r="R18" s="10">
        <v>1</v>
      </c>
      <c r="S18" s="13">
        <f t="shared" si="3"/>
        <v>1</v>
      </c>
      <c r="T18" s="13">
        <f t="shared" si="4"/>
        <v>0.86</v>
      </c>
    </row>
    <row r="19" spans="2:20" ht="20.25" thickBot="1" x14ac:dyDescent="0.3">
      <c r="B19" s="14">
        <v>0</v>
      </c>
      <c r="C19" s="15">
        <v>0</v>
      </c>
      <c r="D19" s="15">
        <v>0</v>
      </c>
      <c r="E19" s="15">
        <v>0</v>
      </c>
      <c r="F19" s="16">
        <f>0.2*B19+0.4*C19+0.7*D19+E19</f>
        <v>0</v>
      </c>
      <c r="G19" s="14">
        <v>0</v>
      </c>
      <c r="H19" s="15">
        <v>0</v>
      </c>
      <c r="I19" s="15">
        <v>0</v>
      </c>
      <c r="J19" s="15">
        <v>0</v>
      </c>
      <c r="K19" s="16">
        <f t="shared" si="1"/>
        <v>0</v>
      </c>
      <c r="L19" s="14">
        <v>0</v>
      </c>
      <c r="M19" s="15">
        <v>0</v>
      </c>
      <c r="N19" s="15">
        <v>0</v>
      </c>
      <c r="O19" s="16">
        <f t="shared" si="2"/>
        <v>0</v>
      </c>
      <c r="P19" s="14">
        <v>0</v>
      </c>
      <c r="Q19" s="15">
        <v>0</v>
      </c>
      <c r="R19" s="15">
        <v>0</v>
      </c>
      <c r="S19" s="16">
        <f t="shared" si="3"/>
        <v>0</v>
      </c>
      <c r="T19" s="16">
        <f t="shared" si="4"/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T21"/>
  <sheetViews>
    <sheetView topLeftCell="A34" workbookViewId="0">
      <selection activeCell="A7" sqref="A7:A21"/>
    </sheetView>
  </sheetViews>
  <sheetFormatPr defaultRowHeight="15" x14ac:dyDescent="0.25"/>
  <cols>
    <col min="1" max="1" width="8" bestFit="1" customWidth="1"/>
    <col min="2" max="2" width="20.140625" bestFit="1" customWidth="1"/>
  </cols>
  <sheetData>
    <row r="5" spans="1:20" ht="15.75" thickBot="1" x14ac:dyDescent="0.3">
      <c r="D5" t="s">
        <v>29</v>
      </c>
    </row>
    <row r="6" spans="1:20" ht="21.75" thickBot="1" x14ac:dyDescent="0.65">
      <c r="C6" t="s">
        <v>24</v>
      </c>
      <c r="D6" t="s">
        <v>30</v>
      </c>
      <c r="E6" t="s">
        <v>31</v>
      </c>
      <c r="F6" s="9" t="s">
        <v>26</v>
      </c>
      <c r="G6" s="9" t="s">
        <v>27</v>
      </c>
      <c r="H6" s="9" t="s">
        <v>28</v>
      </c>
    </row>
    <row r="7" spans="1:20" ht="51.75" thickBot="1" x14ac:dyDescent="0.3">
      <c r="A7">
        <v>9108784</v>
      </c>
      <c r="B7" t="s">
        <v>0</v>
      </c>
      <c r="C7">
        <v>14</v>
      </c>
      <c r="D7">
        <v>0.44</v>
      </c>
      <c r="E7">
        <v>18</v>
      </c>
      <c r="F7" s="2">
        <v>11</v>
      </c>
      <c r="G7" s="2">
        <v>6</v>
      </c>
      <c r="H7" s="2">
        <v>10</v>
      </c>
      <c r="I7" s="19">
        <f>C7/5+D7*8+E7/5+(F7*3)/11+G7*0.05+H7*0.05</f>
        <v>13.72</v>
      </c>
      <c r="N7" s="21">
        <v>1</v>
      </c>
      <c r="O7" s="22">
        <v>9101064</v>
      </c>
      <c r="P7" s="22" t="s">
        <v>32</v>
      </c>
      <c r="Q7" s="22" t="s">
        <v>33</v>
      </c>
      <c r="R7" s="22"/>
      <c r="S7" s="22"/>
      <c r="T7" s="22" t="s">
        <v>34</v>
      </c>
    </row>
    <row r="8" spans="1:20" ht="51.75" thickBot="1" x14ac:dyDescent="0.3">
      <c r="A8">
        <v>9207754</v>
      </c>
      <c r="B8" t="s">
        <v>8</v>
      </c>
      <c r="C8">
        <v>11</v>
      </c>
      <c r="D8">
        <v>0.50000000000000011</v>
      </c>
      <c r="E8">
        <v>17.299999999999997</v>
      </c>
      <c r="F8" s="2">
        <v>11</v>
      </c>
      <c r="G8" s="2">
        <v>6</v>
      </c>
      <c r="H8" s="2">
        <v>5</v>
      </c>
      <c r="I8" s="19">
        <f t="shared" ref="I8:I21" si="0">C8/5+D8*8+E8/5+(F8*3)/11+G8*0.05+H8*0.05</f>
        <v>13.21</v>
      </c>
      <c r="N8" s="23">
        <v>2</v>
      </c>
      <c r="O8" s="20">
        <v>9101374</v>
      </c>
      <c r="P8" s="20" t="s">
        <v>35</v>
      </c>
      <c r="Q8" s="20" t="s">
        <v>36</v>
      </c>
      <c r="R8" s="20"/>
      <c r="S8" s="20"/>
      <c r="T8" s="20" t="s">
        <v>34</v>
      </c>
    </row>
    <row r="9" spans="1:20" ht="51.75" thickBot="1" x14ac:dyDescent="0.3">
      <c r="A9">
        <v>9104684</v>
      </c>
      <c r="B9" t="s">
        <v>11</v>
      </c>
      <c r="C9">
        <v>17.5</v>
      </c>
      <c r="D9">
        <v>0.98000000000000009</v>
      </c>
      <c r="E9">
        <v>19.399999999999999</v>
      </c>
      <c r="F9" s="2">
        <v>11</v>
      </c>
      <c r="G9" s="2">
        <v>6</v>
      </c>
      <c r="H9" s="2">
        <v>8</v>
      </c>
      <c r="I9" s="19">
        <f t="shared" si="0"/>
        <v>18.919999999999998</v>
      </c>
      <c r="N9" s="23">
        <v>3</v>
      </c>
      <c r="O9" s="20">
        <v>9201394</v>
      </c>
      <c r="P9" s="20" t="s">
        <v>37</v>
      </c>
      <c r="Q9" s="20" t="s">
        <v>36</v>
      </c>
      <c r="R9" s="20"/>
      <c r="S9" s="20"/>
      <c r="T9" s="20" t="s">
        <v>34</v>
      </c>
    </row>
    <row r="10" spans="1:20" ht="51.75" thickBot="1" x14ac:dyDescent="0.3">
      <c r="A10">
        <v>9101374</v>
      </c>
      <c r="B10" t="s">
        <v>12</v>
      </c>
      <c r="C10">
        <v>16.5</v>
      </c>
      <c r="D10">
        <v>1</v>
      </c>
      <c r="E10">
        <v>20</v>
      </c>
      <c r="F10" s="2">
        <v>11</v>
      </c>
      <c r="G10" s="2">
        <v>8</v>
      </c>
      <c r="H10" s="2">
        <v>10</v>
      </c>
      <c r="I10" s="19">
        <f t="shared" si="0"/>
        <v>19.2</v>
      </c>
      <c r="N10" s="23">
        <v>4</v>
      </c>
      <c r="O10" s="20">
        <v>9101874</v>
      </c>
      <c r="P10" s="20" t="s">
        <v>38</v>
      </c>
      <c r="Q10" s="20" t="s">
        <v>39</v>
      </c>
      <c r="R10" s="20"/>
      <c r="S10" s="20"/>
      <c r="T10" s="20" t="s">
        <v>34</v>
      </c>
    </row>
    <row r="11" spans="1:20" ht="51.75" thickBot="1" x14ac:dyDescent="0.3">
      <c r="A11">
        <v>9106244</v>
      </c>
      <c r="B11" t="s">
        <v>13</v>
      </c>
      <c r="C11">
        <v>12</v>
      </c>
      <c r="D11">
        <v>1</v>
      </c>
      <c r="E11">
        <v>20</v>
      </c>
      <c r="F11" s="2">
        <v>11</v>
      </c>
      <c r="G11" s="2">
        <v>8</v>
      </c>
      <c r="H11" s="2">
        <v>10</v>
      </c>
      <c r="I11" s="19">
        <f t="shared" si="0"/>
        <v>18.299999999999997</v>
      </c>
      <c r="N11" s="23">
        <v>5</v>
      </c>
      <c r="O11" s="20">
        <v>9203314</v>
      </c>
      <c r="P11" s="20" t="s">
        <v>40</v>
      </c>
      <c r="Q11" s="20" t="s">
        <v>36</v>
      </c>
      <c r="R11" s="20"/>
      <c r="S11" s="20"/>
      <c r="T11" s="20" t="s">
        <v>34</v>
      </c>
    </row>
    <row r="12" spans="1:20" ht="51.75" thickBot="1" x14ac:dyDescent="0.3">
      <c r="A12">
        <v>9101064</v>
      </c>
      <c r="B12" t="s">
        <v>14</v>
      </c>
      <c r="C12">
        <v>6.5</v>
      </c>
      <c r="D12">
        <v>0.28000000000000003</v>
      </c>
      <c r="E12">
        <v>18</v>
      </c>
      <c r="F12" s="2">
        <v>11</v>
      </c>
      <c r="G12" s="2">
        <v>4</v>
      </c>
      <c r="H12" s="2">
        <v>7</v>
      </c>
      <c r="I12" s="19">
        <f t="shared" si="0"/>
        <v>10.69</v>
      </c>
      <c r="N12" s="23">
        <v>6</v>
      </c>
      <c r="O12" s="20">
        <v>9104684</v>
      </c>
      <c r="P12" s="20" t="s">
        <v>41</v>
      </c>
      <c r="Q12" s="20" t="s">
        <v>36</v>
      </c>
      <c r="R12" s="20"/>
      <c r="S12" s="20"/>
      <c r="T12" s="20" t="s">
        <v>34</v>
      </c>
    </row>
    <row r="13" spans="1:20" ht="77.25" thickBot="1" x14ac:dyDescent="0.3">
      <c r="A13">
        <v>9201394</v>
      </c>
      <c r="B13" t="s">
        <v>15</v>
      </c>
      <c r="C13">
        <v>12.5</v>
      </c>
      <c r="D13">
        <v>0.34000000000000008</v>
      </c>
      <c r="E13">
        <v>18</v>
      </c>
      <c r="F13" s="2">
        <v>11</v>
      </c>
      <c r="G13" s="2">
        <v>6</v>
      </c>
      <c r="H13" s="2">
        <v>5</v>
      </c>
      <c r="I13" s="19">
        <f t="shared" si="0"/>
        <v>12.370000000000001</v>
      </c>
      <c r="N13" s="23">
        <v>7</v>
      </c>
      <c r="O13" s="20">
        <v>9203754</v>
      </c>
      <c r="P13" s="20" t="s">
        <v>42</v>
      </c>
      <c r="Q13" s="20" t="s">
        <v>43</v>
      </c>
      <c r="R13" s="20"/>
      <c r="S13" s="20"/>
      <c r="T13" s="20" t="s">
        <v>34</v>
      </c>
    </row>
    <row r="14" spans="1:20" ht="77.25" thickBot="1" x14ac:dyDescent="0.3">
      <c r="A14">
        <v>9219904</v>
      </c>
      <c r="B14" t="s">
        <v>16</v>
      </c>
      <c r="C14">
        <v>13</v>
      </c>
      <c r="D14">
        <v>0.28000000000000003</v>
      </c>
      <c r="E14">
        <v>17.899999999999999</v>
      </c>
      <c r="F14" s="2">
        <v>10</v>
      </c>
      <c r="G14" s="2">
        <v>8</v>
      </c>
      <c r="H14" s="2">
        <v>10</v>
      </c>
      <c r="I14" s="19">
        <f t="shared" si="0"/>
        <v>12.047272727272727</v>
      </c>
      <c r="N14" s="23">
        <v>8</v>
      </c>
      <c r="O14" s="20">
        <v>9203844</v>
      </c>
      <c r="P14" s="20" t="s">
        <v>44</v>
      </c>
      <c r="Q14" s="20" t="s">
        <v>43</v>
      </c>
      <c r="R14" s="20"/>
      <c r="S14" s="20"/>
      <c r="T14" s="20" t="s">
        <v>34</v>
      </c>
    </row>
    <row r="15" spans="1:20" ht="51.75" thickBot="1" x14ac:dyDescent="0.3">
      <c r="A15">
        <v>9205294</v>
      </c>
      <c r="B15" t="s">
        <v>17</v>
      </c>
      <c r="C15">
        <v>10.5</v>
      </c>
      <c r="D15">
        <v>0.28000000000000003</v>
      </c>
      <c r="E15">
        <v>14</v>
      </c>
      <c r="F15" s="2">
        <v>10.5</v>
      </c>
      <c r="G15" s="2">
        <v>4</v>
      </c>
      <c r="H15" s="2">
        <v>6</v>
      </c>
      <c r="I15" s="19">
        <f t="shared" si="0"/>
        <v>10.503636363636364</v>
      </c>
      <c r="N15" s="23">
        <v>9</v>
      </c>
      <c r="O15" s="20">
        <v>9106244</v>
      </c>
      <c r="P15" s="20" t="s">
        <v>45</v>
      </c>
      <c r="Q15" s="20" t="s">
        <v>36</v>
      </c>
      <c r="R15" s="20"/>
      <c r="S15" s="20"/>
      <c r="T15" s="20" t="s">
        <v>34</v>
      </c>
    </row>
    <row r="16" spans="1:20" ht="51.75" thickBot="1" x14ac:dyDescent="0.3">
      <c r="A16">
        <v>9109594</v>
      </c>
      <c r="B16" t="s">
        <v>18</v>
      </c>
      <c r="C16">
        <v>10</v>
      </c>
      <c r="D16">
        <v>0.74</v>
      </c>
      <c r="E16">
        <v>18.8</v>
      </c>
      <c r="F16" s="2">
        <v>11</v>
      </c>
      <c r="G16" s="2">
        <v>6</v>
      </c>
      <c r="H16" s="2">
        <v>8</v>
      </c>
      <c r="I16" s="19">
        <f t="shared" si="0"/>
        <v>15.38</v>
      </c>
      <c r="N16" s="23">
        <v>10</v>
      </c>
      <c r="O16" s="20">
        <v>9205294</v>
      </c>
      <c r="P16" s="20" t="s">
        <v>46</v>
      </c>
      <c r="Q16" s="20" t="s">
        <v>36</v>
      </c>
      <c r="R16" s="20"/>
      <c r="S16" s="20"/>
      <c r="T16" s="20" t="s">
        <v>34</v>
      </c>
    </row>
    <row r="17" spans="1:20" ht="51.75" thickBot="1" x14ac:dyDescent="0.3">
      <c r="A17">
        <v>9101874</v>
      </c>
      <c r="B17" t="s">
        <v>19</v>
      </c>
      <c r="C17">
        <v>15</v>
      </c>
      <c r="D17">
        <v>0.88</v>
      </c>
      <c r="E17">
        <v>18.099999999999998</v>
      </c>
      <c r="F17" s="2">
        <v>11</v>
      </c>
      <c r="G17" s="2">
        <v>7</v>
      </c>
      <c r="H17" s="2">
        <v>10</v>
      </c>
      <c r="I17" s="19">
        <f t="shared" si="0"/>
        <v>17.509999999999998</v>
      </c>
      <c r="N17" s="23">
        <v>11</v>
      </c>
      <c r="O17" s="20">
        <v>9219904</v>
      </c>
      <c r="P17" s="20" t="s">
        <v>47</v>
      </c>
      <c r="Q17" s="20" t="s">
        <v>36</v>
      </c>
      <c r="R17" s="20"/>
      <c r="S17" s="20"/>
      <c r="T17" s="20" t="s">
        <v>34</v>
      </c>
    </row>
    <row r="18" spans="1:20" ht="51.75" thickBot="1" x14ac:dyDescent="0.3">
      <c r="A18">
        <v>9207814</v>
      </c>
      <c r="B18" t="s">
        <v>20</v>
      </c>
      <c r="C18">
        <v>5</v>
      </c>
      <c r="D18">
        <v>0.56000000000000005</v>
      </c>
      <c r="E18">
        <v>13.6</v>
      </c>
      <c r="F18" s="2">
        <v>7</v>
      </c>
      <c r="G18" s="2">
        <v>4</v>
      </c>
      <c r="H18" s="2">
        <v>0</v>
      </c>
      <c r="I18" s="19">
        <f t="shared" si="0"/>
        <v>10.309090909090909</v>
      </c>
      <c r="N18" s="23">
        <v>12</v>
      </c>
      <c r="O18" s="20">
        <v>9108784</v>
      </c>
      <c r="P18" s="20" t="s">
        <v>48</v>
      </c>
      <c r="Q18" s="20" t="s">
        <v>36</v>
      </c>
      <c r="R18" s="20"/>
      <c r="S18" s="20"/>
      <c r="T18" s="20" t="s">
        <v>34</v>
      </c>
    </row>
    <row r="19" spans="1:20" ht="51.75" thickBot="1" x14ac:dyDescent="0.3">
      <c r="A19">
        <v>9203844</v>
      </c>
      <c r="B19" t="s">
        <v>21</v>
      </c>
      <c r="C19">
        <v>10.5</v>
      </c>
      <c r="D19">
        <v>0.58000000000000007</v>
      </c>
      <c r="E19">
        <v>11.7</v>
      </c>
      <c r="F19" s="2">
        <v>5.5</v>
      </c>
      <c r="G19" s="2">
        <v>1</v>
      </c>
      <c r="H19" s="2">
        <v>0</v>
      </c>
      <c r="I19" s="19">
        <f t="shared" si="0"/>
        <v>10.63</v>
      </c>
      <c r="N19" s="23">
        <v>13</v>
      </c>
      <c r="O19" s="20">
        <v>9109594</v>
      </c>
      <c r="P19" s="20" t="s">
        <v>49</v>
      </c>
      <c r="Q19" s="20" t="s">
        <v>36</v>
      </c>
      <c r="R19" s="20"/>
      <c r="S19" s="20"/>
      <c r="T19" s="20" t="s">
        <v>34</v>
      </c>
    </row>
    <row r="20" spans="1:20" ht="51.75" thickBot="1" x14ac:dyDescent="0.3">
      <c r="A20">
        <v>9203754</v>
      </c>
      <c r="B20" t="s">
        <v>22</v>
      </c>
      <c r="C20">
        <v>8</v>
      </c>
      <c r="D20">
        <v>0.86</v>
      </c>
      <c r="E20">
        <v>18.600000000000001</v>
      </c>
      <c r="F20" s="2">
        <v>9.5</v>
      </c>
      <c r="G20" s="2">
        <v>6</v>
      </c>
      <c r="H20" s="2">
        <v>7</v>
      </c>
      <c r="I20" s="19">
        <f t="shared" si="0"/>
        <v>15.440909090909093</v>
      </c>
      <c r="N20" s="23">
        <v>14</v>
      </c>
      <c r="O20" s="20">
        <v>9207754</v>
      </c>
      <c r="P20" s="20" t="s">
        <v>50</v>
      </c>
      <c r="Q20" s="20" t="s">
        <v>36</v>
      </c>
      <c r="R20" s="20"/>
      <c r="S20" s="20"/>
      <c r="T20" s="20" t="s">
        <v>34</v>
      </c>
    </row>
    <row r="21" spans="1:20" ht="51.75" thickBot="1" x14ac:dyDescent="0.3">
      <c r="A21">
        <v>9203314</v>
      </c>
      <c r="B21" t="s">
        <v>23</v>
      </c>
      <c r="C21">
        <v>11</v>
      </c>
      <c r="D21">
        <v>0</v>
      </c>
      <c r="E21">
        <v>8.3999999999999986</v>
      </c>
      <c r="F21" s="2">
        <v>2.5</v>
      </c>
      <c r="G21" s="2">
        <v>6</v>
      </c>
      <c r="H21" s="2">
        <v>0</v>
      </c>
      <c r="I21" s="19">
        <f t="shared" si="0"/>
        <v>4.8618181818181814</v>
      </c>
      <c r="N21" s="23">
        <v>15</v>
      </c>
      <c r="O21" s="20">
        <v>9207814</v>
      </c>
      <c r="P21" s="20" t="s">
        <v>51</v>
      </c>
      <c r="Q21" s="20" t="s">
        <v>36</v>
      </c>
      <c r="R21" s="24"/>
      <c r="S21" s="24"/>
      <c r="T21" s="2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Javaher</dc:creator>
  <cp:lastModifiedBy>Javaher</cp:lastModifiedBy>
  <cp:lastPrinted>2014-07-15T09:59:47Z</cp:lastPrinted>
  <dcterms:created xsi:type="dcterms:W3CDTF">2014-03-05T05:08:13Z</dcterms:created>
  <dcterms:modified xsi:type="dcterms:W3CDTF">2014-07-15T10:06:05Z</dcterms:modified>
</cp:coreProperties>
</file>